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1"/>
  </bookViews>
  <sheets>
    <sheet name="D11CQVT02-N(73+11)" sheetId="1" r:id="rId1"/>
    <sheet name="HK1" sheetId="2" r:id="rId2"/>
    <sheet name="HK2" sheetId="3" r:id="rId3"/>
    <sheet name="XET LEN LOP" sheetId="4" r:id="rId4"/>
  </sheets>
  <externalReferences>
    <externalReference r:id="rId7"/>
  </externalReferences>
  <definedNames>
    <definedName name="_Fill" hidden="1">#REF!</definedName>
    <definedName name="_xlnm._FilterDatabase" localSheetId="0" hidden="1">'D11CQVT02-N(73+11)'!$A$7:$H$80</definedName>
    <definedName name="_xlnm._FilterDatabase" localSheetId="1" hidden="1">'HK1'!$A$7:$AE$100</definedName>
    <definedName name="_xlnm._FilterDatabase" localSheetId="2" hidden="1">'HK2'!$A$8:$AA$91</definedName>
    <definedName name="_xlnm.Print_Area" localSheetId="1">'HK1'!$A$1:$AA$95</definedName>
    <definedName name="_xlnm.Print_Area" localSheetId="2">'HK2'!$A$1:$AA$99</definedName>
    <definedName name="_xlnm.Print_Area" localSheetId="3">'XET LEN LOP'!$A$1:$X$100</definedName>
    <definedName name="_xlnm.Print_Titles" localSheetId="0">'D11CQVT02-N(73+11)'!$7:$7</definedName>
    <definedName name="_xlnm.Print_Titles" localSheetId="1">'HK1'!$7:$8</definedName>
    <definedName name="_xlnm.Print_Titles" localSheetId="2">'HK2'!$7:$8</definedName>
    <definedName name="_xlnm.Print_Titles" localSheetId="3">'XET LEN LOP'!$8:$9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KT thu tiền nhập học ngày 26/9/11 nhưng k có tên SV trong DS chuyển TS, chuyển GV.</t>
        </r>
      </text>
    </comment>
  </commentList>
</comments>
</file>

<file path=xl/comments2.xml><?xml version="1.0" encoding="utf-8"?>
<comments xmlns="http://schemas.openxmlformats.org/spreadsheetml/2006/main">
  <authors>
    <author>pc01</author>
  </authors>
  <commentList>
    <comment ref="H73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điểm L1: 3; điểm L2: 7 (gv ghi chú là Lấy điểm lần 1)</t>
        </r>
      </text>
    </comment>
    <comment ref="Q73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điểm nằm trong BĐ L2, GV ghi chú là lấy điểm L1</t>
        </r>
      </text>
    </comment>
  </commentList>
</comments>
</file>

<file path=xl/comments3.xml><?xml version="1.0" encoding="utf-8"?>
<comments xmlns="http://schemas.openxmlformats.org/spreadsheetml/2006/main">
  <authors>
    <author>pc01</author>
  </authors>
  <commentList>
    <comment ref="H73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điểm L1: 3; điểm L2: 7 (gv ghi chú là Lấy điểm lần 1)</t>
        </r>
      </text>
    </comment>
    <comment ref="K73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điểm L1: 3; điểm L2: 7 (gv ghi chú là Lấy điểm lần 1)</t>
        </r>
      </text>
    </comment>
    <comment ref="N73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điểm L1: 3; điểm L2: 7 (gv ghi chú là Lấy điểm lần 1)</t>
        </r>
      </text>
    </comment>
    <comment ref="Q73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điểm L1: 3; điểm L2: 7 (gv ghi chú là Lấy điểm lần 1)</t>
        </r>
      </text>
    </comment>
    <comment ref="T73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điểm L1: 3; điểm L2: 7 (gv ghi chú là Lấy điểm lần 1)</t>
        </r>
      </text>
    </comment>
    <comment ref="W73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điểm L1: 3; điểm L2: 7 (gv ghi chú là Lấy điểm lần 1)</t>
        </r>
      </text>
    </comment>
  </commentList>
</comments>
</file>

<file path=xl/sharedStrings.xml><?xml version="1.0" encoding="utf-8"?>
<sst xmlns="http://schemas.openxmlformats.org/spreadsheetml/2006/main" count="1456" uniqueCount="415">
  <si>
    <t xml:space="preserve">HỌC VIỆN CÔNG NGHỆ BƯU CHÍNH VIỄN THÔNG </t>
  </si>
  <si>
    <t>CỘNG HOÀ XÃ HỘI CHỦ NGHĨA VIỆT NAM</t>
  </si>
  <si>
    <t>CƠ SỞ TẠI TP.HỒ CHÍ MINH</t>
  </si>
  <si>
    <t>Độc lập - Tự do - Hạnh phúc</t>
  </si>
  <si>
    <t>PHÒNG GIÁO VỤ &amp; CÔNG TÁC SINH VIÊN</t>
  </si>
  <si>
    <t xml:space="preserve">DANH SÁCH LỚP D11CQVT02-N 
HỆ ĐẠI HỌC CHÍNH QUY - NGÀNH KĨ THUẬT ĐIỆN TỬ TRUYỀN THÔNG
</t>
  </si>
  <si>
    <t>STT</t>
  </si>
  <si>
    <t xml:space="preserve">Mã sinh viên </t>
  </si>
  <si>
    <t>Họ và đệm</t>
  </si>
  <si>
    <t>Tên</t>
  </si>
  <si>
    <t>Giới tính</t>
  </si>
  <si>
    <t>Ngày sinh</t>
  </si>
  <si>
    <t>Nơi sinh</t>
  </si>
  <si>
    <t>Ghi chú</t>
  </si>
  <si>
    <t>N112101068</t>
  </si>
  <si>
    <t>Nguyễn Ngọc</t>
  </si>
  <si>
    <t>Ân</t>
  </si>
  <si>
    <t>nam</t>
  </si>
  <si>
    <t>21/05/1993</t>
  </si>
  <si>
    <t>TpHCM</t>
  </si>
  <si>
    <t>QĐ 605/QĐ-HV</t>
  </si>
  <si>
    <t>N112101069</t>
  </si>
  <si>
    <t>Nguyễn Minh</t>
  </si>
  <si>
    <t>Anh</t>
  </si>
  <si>
    <t>04/06/1993</t>
  </si>
  <si>
    <t>N112101070</t>
  </si>
  <si>
    <t>Nguyễn Văn</t>
  </si>
  <si>
    <t>Bằng</t>
  </si>
  <si>
    <t>05/07/1992</t>
  </si>
  <si>
    <t>Thanh Hóa</t>
  </si>
  <si>
    <t>N112101071</t>
  </si>
  <si>
    <t>Nguyễn Xuân</t>
  </si>
  <si>
    <t>Bình</t>
  </si>
  <si>
    <t>16/01/1993</t>
  </si>
  <si>
    <t>Bình Định</t>
  </si>
  <si>
    <t>N112101072</t>
  </si>
  <si>
    <t>Nguyễn Trung</t>
  </si>
  <si>
    <t>Chí</t>
  </si>
  <si>
    <t>23/05/1993</t>
  </si>
  <si>
    <t>Hà Tĩnh</t>
  </si>
  <si>
    <t>N112101073</t>
  </si>
  <si>
    <t>Đỗ Triệu</t>
  </si>
  <si>
    <t>Dâng</t>
  </si>
  <si>
    <t>12/09/1992</t>
  </si>
  <si>
    <t>Quảng Ngãi</t>
  </si>
  <si>
    <t>N112101074</t>
  </si>
  <si>
    <t>Đỗ Văn</t>
  </si>
  <si>
    <t>Đạt</t>
  </si>
  <si>
    <t>17/08/1993</t>
  </si>
  <si>
    <t>Tiền Giang</t>
  </si>
  <si>
    <t>N112101075</t>
  </si>
  <si>
    <t>Nguyễn Quốc</t>
  </si>
  <si>
    <t>01/01/1993</t>
  </si>
  <si>
    <t>N112101076</t>
  </si>
  <si>
    <t>Phạm Tiến</t>
  </si>
  <si>
    <t>11/08/1992</t>
  </si>
  <si>
    <t>Đắk Lắk</t>
  </si>
  <si>
    <t>N112101077</t>
  </si>
  <si>
    <t>Trần Văn</t>
  </si>
  <si>
    <t>12/06/1992</t>
  </si>
  <si>
    <t>N112101078</t>
  </si>
  <si>
    <t>Phạm Văn</t>
  </si>
  <si>
    <t>Diện</t>
  </si>
  <si>
    <t>04/11/1993</t>
  </si>
  <si>
    <t>Nam Định</t>
  </si>
  <si>
    <t>NV2</t>
  </si>
  <si>
    <t>N112101079</t>
  </si>
  <si>
    <t>Bùi Xuân</t>
  </si>
  <si>
    <t>Diệu</t>
  </si>
  <si>
    <t>30/04/1993</t>
  </si>
  <si>
    <t>Kiên Giang</t>
  </si>
  <si>
    <t>N112101080</t>
  </si>
  <si>
    <t>Hồ Thị Mỵ</t>
  </si>
  <si>
    <t>Đoan</t>
  </si>
  <si>
    <t>nữ</t>
  </si>
  <si>
    <t>25/06/1993</t>
  </si>
  <si>
    <t>N112101081</t>
  </si>
  <si>
    <t>Ngô Quang</t>
  </si>
  <si>
    <t>Dự</t>
  </si>
  <si>
    <t>18/04/1992</t>
  </si>
  <si>
    <t>Nam Hà</t>
  </si>
  <si>
    <t>N112101082</t>
  </si>
  <si>
    <t>Đức</t>
  </si>
  <si>
    <t>24/06/1993</t>
  </si>
  <si>
    <t>N112101083</t>
  </si>
  <si>
    <t>Đinh Khắc</t>
  </si>
  <si>
    <t>Duy</t>
  </si>
  <si>
    <t>12/03/1993</t>
  </si>
  <si>
    <t>N112101084</t>
  </si>
  <si>
    <t>11/06/1992</t>
  </si>
  <si>
    <t>Hà Tây</t>
  </si>
  <si>
    <t>N112101085</t>
  </si>
  <si>
    <t>Võ Nhật</t>
  </si>
  <si>
    <t>20/09/1993</t>
  </si>
  <si>
    <t>Đồng Tháp</t>
  </si>
  <si>
    <t>N112101086</t>
  </si>
  <si>
    <t>Huỳnh Thị Ngọc</t>
  </si>
  <si>
    <t>Hà</t>
  </si>
  <si>
    <t>17/07/1993</t>
  </si>
  <si>
    <t>Quảng Nam - Đà Nẵng</t>
  </si>
  <si>
    <t>N112101087</t>
  </si>
  <si>
    <t>Dương Trung</t>
  </si>
  <si>
    <t>Hậu</t>
  </si>
  <si>
    <t>25/01/1993</t>
  </si>
  <si>
    <t>N112101088</t>
  </si>
  <si>
    <t>Phan Thị Thanh</t>
  </si>
  <si>
    <t>Hoa</t>
  </si>
  <si>
    <t>05/02/1993</t>
  </si>
  <si>
    <t>N112101089</t>
  </si>
  <si>
    <t>Bùi Minh</t>
  </si>
  <si>
    <t>Hòa</t>
  </si>
  <si>
    <t>10/01/1993</t>
  </si>
  <si>
    <t>N112101090</t>
  </si>
  <si>
    <t>Phạm Ngọc</t>
  </si>
  <si>
    <t>Hùng</t>
  </si>
  <si>
    <t>20/04/1993</t>
  </si>
  <si>
    <t>Gia Lai</t>
  </si>
  <si>
    <t>N112101091</t>
  </si>
  <si>
    <t>Đào Minh</t>
  </si>
  <si>
    <t>Huy</t>
  </si>
  <si>
    <t>22/06/1993</t>
  </si>
  <si>
    <t>N112101092</t>
  </si>
  <si>
    <t>Nguyễn Nhật</t>
  </si>
  <si>
    <t>Khang</t>
  </si>
  <si>
    <t>Long An</t>
  </si>
  <si>
    <t>N112101093</t>
  </si>
  <si>
    <t>Trần Thế</t>
  </si>
  <si>
    <t>Khương</t>
  </si>
  <si>
    <t>25/10/1992</t>
  </si>
  <si>
    <t>Đăk Lăk</t>
  </si>
  <si>
    <t>N112101094</t>
  </si>
  <si>
    <t>Võ Trọng</t>
  </si>
  <si>
    <t>Kiệt</t>
  </si>
  <si>
    <t>21/11/1992</t>
  </si>
  <si>
    <t>Kon Tum</t>
  </si>
  <si>
    <t>N112101095</t>
  </si>
  <si>
    <t>Đinh Thiện</t>
  </si>
  <si>
    <t>Lâm</t>
  </si>
  <si>
    <t>21/12/1990</t>
  </si>
  <si>
    <t>Lâm Đồng</t>
  </si>
  <si>
    <t>N112101096</t>
  </si>
  <si>
    <t>Tạ Quang</t>
  </si>
  <si>
    <t>18/01/1993</t>
  </si>
  <si>
    <t>N112101097</t>
  </si>
  <si>
    <t>Đỗ Thị Thu</t>
  </si>
  <si>
    <t>Loan</t>
  </si>
  <si>
    <t>07/12/1993</t>
  </si>
  <si>
    <t>N112101098</t>
  </si>
  <si>
    <t>Lê Quang</t>
  </si>
  <si>
    <t>Minh</t>
  </si>
  <si>
    <t>Hà Nội</t>
  </si>
  <si>
    <t>N112101099</t>
  </si>
  <si>
    <t>Nguyễn Đức</t>
  </si>
  <si>
    <t>25/09/1993</t>
  </si>
  <si>
    <t>N112101100</t>
  </si>
  <si>
    <t>Nguyễn Trọng</t>
  </si>
  <si>
    <t>07/09/1991</t>
  </si>
  <si>
    <t>Thuận Hải</t>
  </si>
  <si>
    <t>Dự bị ĐH</t>
  </si>
  <si>
    <t>N112101101</t>
  </si>
  <si>
    <t>Trần Hoài</t>
  </si>
  <si>
    <t>Nam</t>
  </si>
  <si>
    <t>25/02/1993</t>
  </si>
  <si>
    <t>N112101102</t>
  </si>
  <si>
    <t>Nguyễn Hữu</t>
  </si>
  <si>
    <t>Nghĩa</t>
  </si>
  <si>
    <t>11/09/1991</t>
  </si>
  <si>
    <t>Quảng Trị</t>
  </si>
  <si>
    <t>N112101103</t>
  </si>
  <si>
    <t>Trần Công</t>
  </si>
  <si>
    <t>Pha</t>
  </si>
  <si>
    <t>21/04/1993</t>
  </si>
  <si>
    <t>Quảng Nam</t>
  </si>
  <si>
    <t>N112101104</t>
  </si>
  <si>
    <t>Hoàng Ngọc</t>
  </si>
  <si>
    <t>Phú</t>
  </si>
  <si>
    <t>05/07/1993</t>
  </si>
  <si>
    <t>N112101105</t>
  </si>
  <si>
    <t>30/11/1992</t>
  </si>
  <si>
    <t>N112101106</t>
  </si>
  <si>
    <t>Phụng</t>
  </si>
  <si>
    <t>20/08/1993</t>
  </si>
  <si>
    <t>N112101107</t>
  </si>
  <si>
    <t>Nguyễn Chánh</t>
  </si>
  <si>
    <t>Phương</t>
  </si>
  <si>
    <t>05/08/1993</t>
  </si>
  <si>
    <t>N112101108</t>
  </si>
  <si>
    <t>Kiều Xuân</t>
  </si>
  <si>
    <t>Sang</t>
  </si>
  <si>
    <t>24/07/1993</t>
  </si>
  <si>
    <t>N112101109</t>
  </si>
  <si>
    <t>Võ Đăng</t>
  </si>
  <si>
    <t>21/09/1993</t>
  </si>
  <si>
    <t>N112101110</t>
  </si>
  <si>
    <t>Nguyễn Thái</t>
  </si>
  <si>
    <t>Sơn</t>
  </si>
  <si>
    <t>Đồng Nai</t>
  </si>
  <si>
    <t>N112101111</t>
  </si>
  <si>
    <t>Phạm Thái</t>
  </si>
  <si>
    <t>26/10/1993</t>
  </si>
  <si>
    <t>Khánh Hòa</t>
  </si>
  <si>
    <t>N112101112</t>
  </si>
  <si>
    <t>Châu Phát</t>
  </si>
  <si>
    <t>Tài</t>
  </si>
  <si>
    <t>07/10/1993</t>
  </si>
  <si>
    <t>N112101113</t>
  </si>
  <si>
    <t>Trịnh Công Phát</t>
  </si>
  <si>
    <t>01/02/1993</t>
  </si>
  <si>
    <t>Thừa Thiên Huế</t>
  </si>
  <si>
    <t>N112101114</t>
  </si>
  <si>
    <t>Võ Đức</t>
  </si>
  <si>
    <t>07/03/1993</t>
  </si>
  <si>
    <t>N112101115</t>
  </si>
  <si>
    <t>Tân</t>
  </si>
  <si>
    <t>06/04/1993</t>
  </si>
  <si>
    <t>Bình Phước</t>
  </si>
  <si>
    <t>N112101116</t>
  </si>
  <si>
    <t>Trương Minh</t>
  </si>
  <si>
    <t>N112101117</t>
  </si>
  <si>
    <t>Lê Công</t>
  </si>
  <si>
    <t>Thắng</t>
  </si>
  <si>
    <t>10/05/1992</t>
  </si>
  <si>
    <t>Nghệ An</t>
  </si>
  <si>
    <t>N112101118</t>
  </si>
  <si>
    <t>Nguyễn Tuấn</t>
  </si>
  <si>
    <t>Thanh</t>
  </si>
  <si>
    <t>24/05/1993</t>
  </si>
  <si>
    <t>Bến Tre</t>
  </si>
  <si>
    <t>N112101119</t>
  </si>
  <si>
    <t>Nguyễn Quang</t>
  </si>
  <si>
    <t>Thành</t>
  </si>
  <si>
    <t>06/07/1993</t>
  </si>
  <si>
    <t>N112101120</t>
  </si>
  <si>
    <t>Phạm Công</t>
  </si>
  <si>
    <t>03/08/1989</t>
  </si>
  <si>
    <t>N112101121</t>
  </si>
  <si>
    <t>Lê Văn</t>
  </si>
  <si>
    <t>Thi</t>
  </si>
  <si>
    <t>15/01/1993</t>
  </si>
  <si>
    <t>Vĩnh Long</t>
  </si>
  <si>
    <t>N112101122</t>
  </si>
  <si>
    <t>Lâm Chí</t>
  </si>
  <si>
    <t>Thiện</t>
  </si>
  <si>
    <t>25/05/1992</t>
  </si>
  <si>
    <t>Cà Mau</t>
  </si>
  <si>
    <t>N112101123</t>
  </si>
  <si>
    <t>Nguyễn Trần</t>
  </si>
  <si>
    <t>Thiết</t>
  </si>
  <si>
    <t>12/08/1993</t>
  </si>
  <si>
    <t>N112101124</t>
  </si>
  <si>
    <t>Trần Thành</t>
  </si>
  <si>
    <t>Thịnh</t>
  </si>
  <si>
    <t>15/09/1993</t>
  </si>
  <si>
    <t>N112101125</t>
  </si>
  <si>
    <t>Hoàng Lê Minh</t>
  </si>
  <si>
    <t>Tiến</t>
  </si>
  <si>
    <t>09/09/1993</t>
  </si>
  <si>
    <t>Quảng Bình</t>
  </si>
  <si>
    <t>N112101126</t>
  </si>
  <si>
    <t>Lê Quốc</t>
  </si>
  <si>
    <t>N112101127</t>
  </si>
  <si>
    <t>Phan Phước</t>
  </si>
  <si>
    <t>Tình</t>
  </si>
  <si>
    <t>03/01/1992</t>
  </si>
  <si>
    <t>N112101128</t>
  </si>
  <si>
    <t>Toàn</t>
  </si>
  <si>
    <t>05/10/1993</t>
  </si>
  <si>
    <t>N112101129</t>
  </si>
  <si>
    <t>Cao Văn</t>
  </si>
  <si>
    <t>Trí</t>
  </si>
  <si>
    <t>06/11/1991</t>
  </si>
  <si>
    <t>N112101130</t>
  </si>
  <si>
    <t>Lê Thị Việt</t>
  </si>
  <si>
    <t>Trinh</t>
  </si>
  <si>
    <t>15/05/1993</t>
  </si>
  <si>
    <t>Tây Ninh</t>
  </si>
  <si>
    <t>N112101131</t>
  </si>
  <si>
    <t>Lê Doãn</t>
  </si>
  <si>
    <t>Trực</t>
  </si>
  <si>
    <t>20/01/1993</t>
  </si>
  <si>
    <t>N112101132</t>
  </si>
  <si>
    <t>Trung</t>
  </si>
  <si>
    <t>17/02/1993</t>
  </si>
  <si>
    <t>Ninh Thuận</t>
  </si>
  <si>
    <t>N112101133</t>
  </si>
  <si>
    <t>Hồ Văn</t>
  </si>
  <si>
    <t>Trường</t>
  </si>
  <si>
    <t>26/09/1993</t>
  </si>
  <si>
    <t>N112101134</t>
  </si>
  <si>
    <t>Hoàng Châu</t>
  </si>
  <si>
    <t>Tuấn</t>
  </si>
  <si>
    <t>12/04/1992</t>
  </si>
  <si>
    <t>N112101135</t>
  </si>
  <si>
    <t>Võ Thanh</t>
  </si>
  <si>
    <t>06/09/1993</t>
  </si>
  <si>
    <t>N112101136</t>
  </si>
  <si>
    <t>Lê Thanh</t>
  </si>
  <si>
    <t>Tùng</t>
  </si>
  <si>
    <t>27/08/1993</t>
  </si>
  <si>
    <t>N112101137</t>
  </si>
  <si>
    <t>Phan Thị Thu</t>
  </si>
  <si>
    <t>Tuyết</t>
  </si>
  <si>
    <t>28/06/1993</t>
  </si>
  <si>
    <t>N112101138</t>
  </si>
  <si>
    <t>Bùi Ngọc</t>
  </si>
  <si>
    <t>Việt</t>
  </si>
  <si>
    <t>15/07/1993</t>
  </si>
  <si>
    <t>N112101139</t>
  </si>
  <si>
    <t>Lê Nguyễn Nhật</t>
  </si>
  <si>
    <t>Vũ</t>
  </si>
  <si>
    <t>30/12/1993</t>
  </si>
  <si>
    <t>N112101140</t>
  </si>
  <si>
    <t>Tô Duy</t>
  </si>
  <si>
    <t>25/05/1993</t>
  </si>
  <si>
    <t>K2009</t>
  </si>
  <si>
    <t>N102101082</t>
  </si>
  <si>
    <t>Phạm Sơn</t>
  </si>
  <si>
    <t>Hải</t>
  </si>
  <si>
    <t>Bình Thuận</t>
  </si>
  <si>
    <t>K2010</t>
  </si>
  <si>
    <t>N102101099</t>
  </si>
  <si>
    <t>Võ Hồng</t>
  </si>
  <si>
    <t>Phong</t>
  </si>
  <si>
    <t>02/07/87</t>
  </si>
  <si>
    <t>N102101117</t>
  </si>
  <si>
    <t>Nguyễn Văn Ngọc</t>
  </si>
  <si>
    <t>N102101142</t>
  </si>
  <si>
    <t>Nguyễn Hải</t>
  </si>
  <si>
    <t>Đăng</t>
  </si>
  <si>
    <t>21/02/92</t>
  </si>
  <si>
    <t>N102101148</t>
  </si>
  <si>
    <t>Đinh Nguyễn</t>
  </si>
  <si>
    <t>N102101163</t>
  </si>
  <si>
    <t>Nguyễn Đăng</t>
  </si>
  <si>
    <t>Khoa</t>
  </si>
  <si>
    <t>N102101166</t>
  </si>
  <si>
    <t>N102101171</t>
  </si>
  <si>
    <t>Lê Ngọc</t>
  </si>
  <si>
    <t>Mạnh</t>
  </si>
  <si>
    <t>Đăk Lắk</t>
  </si>
  <si>
    <t>N102101199</t>
  </si>
  <si>
    <t>Nguyễn Hoàng</t>
  </si>
  <si>
    <t>N102101202</t>
  </si>
  <si>
    <t>Lê Thành</t>
  </si>
  <si>
    <t>TP. HCM ngày 15 tháng 12 năm 2011</t>
  </si>
  <si>
    <t>Người lập danh sách</t>
  </si>
  <si>
    <t>PHỤ TRÁCH PHÒNG GV &amp; CTSV</t>
  </si>
  <si>
    <t>Lê Thị Phượng Hoàng</t>
  </si>
  <si>
    <t>ThS. Phạm Hoài Nam</t>
  </si>
  <si>
    <t>PHÓ GIÁM ĐỐC HỌC VIỆN CNBCVT</t>
  </si>
  <si>
    <t>PHỤ TRÁCH CƠ SỞ TẠI TP.HCM</t>
  </si>
  <si>
    <t>TS. Lê Quốc Cường</t>
  </si>
  <si>
    <t>CỘNG HÒA XÃ HỘI CHỦ NGHĨA VIỆT NAM</t>
  </si>
  <si>
    <t>CƠ SỞ TẠI TP HỒ CHÍ MINH</t>
  </si>
  <si>
    <t>NƠI SINH</t>
  </si>
  <si>
    <t>Đại số</t>
  </si>
  <si>
    <t>Thi lần 2</t>
  </si>
  <si>
    <t>TK MÔN</t>
  </si>
  <si>
    <t>Giải tích 1</t>
  </si>
  <si>
    <t>Tiếng anh 1</t>
  </si>
  <si>
    <t>Tin học đại cương</t>
  </si>
  <si>
    <t>GDTC1</t>
  </si>
  <si>
    <t>ĐTB HK1</t>
  </si>
  <si>
    <t>Xếp loại HK1</t>
  </si>
  <si>
    <t>TL. PHÓ GIÁM ĐỐC HỌC VIỆN CNBCVT</t>
  </si>
  <si>
    <t>TRƯỞNG PHÒNG GIÁO VỤ &amp; CÔNG TÁC SINH VIÊN</t>
  </si>
  <si>
    <t>ThS. Vũ Mạnh Tường</t>
  </si>
  <si>
    <t>Những NLCB của CN Mác-Lênin P1</t>
  </si>
  <si>
    <t>BẢNG ĐIỂM TỔNG HỢP - HỌC KỲ I - NĂM HỌC 2011-2012</t>
  </si>
  <si>
    <t>LỚP D11CQVT02-N - HỆ ĐẠI HỌC CHÍNH QUY - NGÀNH KỸ THUẬT ĐIỆN TỬ TRUYỀN THÔNG - KHÓA 2011-2016</t>
  </si>
  <si>
    <t>QNĐN</t>
  </si>
  <si>
    <t>03/03/1992</t>
  </si>
  <si>
    <t>02/07/1987</t>
  </si>
  <si>
    <t>21/02/1992</t>
  </si>
  <si>
    <t>07/04/1992</t>
  </si>
  <si>
    <t>16/11/1992</t>
  </si>
  <si>
    <t>TT</t>
  </si>
  <si>
    <t>HỌ</t>
  </si>
  <si>
    <t>TÊN</t>
  </si>
  <si>
    <t>MÃ
SINH VIÊN</t>
  </si>
  <si>
    <t>NGÀY 
SINH</t>
  </si>
  <si>
    <t>GIỚI TÍNH</t>
  </si>
  <si>
    <t>Vật lý A1 &amp; TN</t>
  </si>
  <si>
    <t>Những NLCB của CN Mác-Lênin P2</t>
  </si>
  <si>
    <t>Giải tích 2</t>
  </si>
  <si>
    <t>Tiếng Anh 2</t>
  </si>
  <si>
    <t>Xác suất thống kê</t>
  </si>
  <si>
    <t>GDTC2</t>
  </si>
  <si>
    <t>ĐTB HK2</t>
  </si>
  <si>
    <t>Xếp loại HK2</t>
  </si>
  <si>
    <t xml:space="preserve">                                CỘNG HÒA XÃ HỘI CHỦ NGHĨA VIỆT NAM</t>
  </si>
  <si>
    <t xml:space="preserve">                              Độc lập - Tự do - Hạnh phúc</t>
  </si>
  <si>
    <t>PHÒNG GIÁO VỤ &amp; CTSV</t>
  </si>
  <si>
    <t>BẢNG ĐIỂM TỔNG HỢP NĂM THỨ NHẤT (2011-2012)</t>
  </si>
  <si>
    <t>Tiếng Anh 1</t>
  </si>
  <si>
    <t>ĐTB NĂM 1</t>
  </si>
  <si>
    <t>XẾP LOẠI</t>
  </si>
  <si>
    <t>SỐ MÔN &lt;5</t>
  </si>
  <si>
    <t>SỐ ĐVHT&lt;5</t>
  </si>
  <si>
    <t>XÉT LÊN LỚP</t>
  </si>
  <si>
    <t>SỐ ĐVHT</t>
  </si>
  <si>
    <t>Vật lý A1 &amp; thí nghiệm</t>
  </si>
  <si>
    <t>28/03/1991</t>
  </si>
  <si>
    <t>07/07/1992</t>
  </si>
  <si>
    <t>10/04/1992</t>
  </si>
  <si>
    <t>28/09/1990</t>
  </si>
  <si>
    <t>24/06/1991</t>
  </si>
  <si>
    <t>13/03/1991</t>
  </si>
  <si>
    <t>M</t>
  </si>
  <si>
    <t>BỊ BUỘC THÔI HỌC 2011-2012, SV CHUYỂN HỆ ĐÀO TẠO XUỐNG CĐ 2011</t>
  </si>
  <si>
    <t xml:space="preserve"> </t>
  </si>
  <si>
    <t>sv này bị buộc thôi học QĐ 509 (2011-2012) đã chuyển hệ đào tạo xuống CĐ 2011</t>
  </si>
  <si>
    <t>TL. GIÁM ĐỐC HỌC VIỆN CNBCVT</t>
  </si>
  <si>
    <t>TP. GIÁO VỤ &amp; CÔNG TÁC SINH VIÊN - CƠ SỞ TP.HCM</t>
  </si>
  <si>
    <t>Người lập biểu: Bùi Thị Hoài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</si>
</sst>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/mm/yy"/>
    <numFmt numFmtId="181" formatCode="d/mm/yyyy;@"/>
    <numFmt numFmtId="182" formatCode="[$-1010000]d/m/yyyy;@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[$-F800]dddd\,\ mmmm\ dd\,\ yyyy"/>
    <numFmt numFmtId="198" formatCode="#,##0;\-#,##0;0"/>
    <numFmt numFmtId="199" formatCode="#;\-#;0"/>
    <numFmt numFmtId="200" formatCode="00000"/>
    <numFmt numFmtId="201" formatCode="mm/dd/yyyy"/>
    <numFmt numFmtId="202" formatCode="&quot;\&quot;#,##0.00;[Red]&quot;\&quot;&quot;\&quot;&quot;\&quot;&quot;\&quot;&quot;\&quot;&quot;\&quot;\-#,##0.00"/>
    <numFmt numFmtId="203" formatCode="&quot;\&quot;#,##0;[Red]&quot;\&quot;&quot;\&quot;\-#,##0"/>
    <numFmt numFmtId="204" formatCode="\$#,##0\ ;\(\$#,##0\)"/>
    <numFmt numFmtId="205" formatCode="dd/mm/yyyy;@"/>
    <numFmt numFmtId="206" formatCode="[$-809]dd\ mmmm\ yyyy"/>
    <numFmt numFmtId="207" formatCode="dd/mm/yy"/>
    <numFmt numFmtId="208" formatCode="[$-80C]dddd\ d\ mmmm\ yyyy"/>
    <numFmt numFmtId="209" formatCode="0.0"/>
    <numFmt numFmtId="210" formatCode="#,##0.0"/>
    <numFmt numFmtId="211" formatCode="dd/mmm/yyyy"/>
  </numFmts>
  <fonts count="61">
    <font>
      <sz val="12"/>
      <name val="VNI-Times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sz val="10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i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VNI-Times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VNI-Times"/>
      <family val="0"/>
    </font>
    <font>
      <b/>
      <sz val="10"/>
      <color indexed="12"/>
      <name val="Times New Roman"/>
      <family val="1"/>
    </font>
    <font>
      <sz val="10"/>
      <color indexed="8"/>
      <name val="ARIAL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8"/>
      <name val="VNI-Times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95">
    <xf numFmtId="0" fontId="53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3" fillId="0" borderId="0">
      <alignment vertical="top"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28" fillId="0" borderId="0" xfId="90" applyFont="1" applyBorder="1" applyAlignment="1">
      <alignment vertical="top"/>
      <protection/>
    </xf>
    <xf numFmtId="0" fontId="28" fillId="24" borderId="0" xfId="90" applyFont="1" applyFill="1" applyBorder="1" applyAlignment="1">
      <alignment vertical="top"/>
      <protection/>
    </xf>
    <xf numFmtId="0" fontId="28" fillId="0" borderId="0" xfId="90" applyFont="1" applyBorder="1" applyAlignment="1">
      <alignment horizontal="center" vertical="top"/>
      <protection/>
    </xf>
    <xf numFmtId="0" fontId="29" fillId="0" borderId="0" xfId="75" applyFont="1">
      <alignment/>
      <protection/>
    </xf>
    <xf numFmtId="0" fontId="30" fillId="0" borderId="0" xfId="90" applyFont="1" applyBorder="1">
      <alignment vertical="top"/>
      <protection/>
    </xf>
    <xf numFmtId="0" fontId="30" fillId="0" borderId="0" xfId="90" applyFont="1" applyFill="1" applyBorder="1" applyAlignment="1">
      <alignment horizontal="center" vertical="top"/>
      <protection/>
    </xf>
    <xf numFmtId="0" fontId="30" fillId="0" borderId="0" xfId="90" applyFont="1" applyBorder="1" applyAlignment="1">
      <alignment vertical="top"/>
      <protection/>
    </xf>
    <xf numFmtId="0" fontId="28" fillId="24" borderId="0" xfId="90" applyFont="1" applyFill="1" applyBorder="1">
      <alignment vertical="top"/>
      <protection/>
    </xf>
    <xf numFmtId="0" fontId="30" fillId="25" borderId="0" xfId="90" applyFont="1" applyFill="1" applyBorder="1">
      <alignment vertical="top"/>
      <protection/>
    </xf>
    <xf numFmtId="0" fontId="28" fillId="25" borderId="0" xfId="90" applyFont="1" applyFill="1" applyBorder="1">
      <alignment vertical="top"/>
      <protection/>
    </xf>
    <xf numFmtId="0" fontId="28" fillId="26" borderId="0" xfId="90" applyFont="1" applyFill="1" applyBorder="1" applyAlignment="1">
      <alignment horizontal="center" vertical="top" wrapText="1" readingOrder="1"/>
      <protection/>
    </xf>
    <xf numFmtId="0" fontId="28" fillId="0" borderId="0" xfId="90" applyFont="1" applyFill="1" applyBorder="1" applyAlignment="1">
      <alignment horizontal="center" vertical="top" wrapText="1" readingOrder="1"/>
      <protection/>
    </xf>
    <xf numFmtId="0" fontId="28" fillId="26" borderId="10" xfId="90" applyFont="1" applyFill="1" applyBorder="1" applyAlignment="1">
      <alignment horizontal="center" vertical="center" wrapText="1" readingOrder="1"/>
      <protection/>
    </xf>
    <xf numFmtId="0" fontId="32" fillId="26" borderId="11" xfId="90" applyFont="1" applyFill="1" applyBorder="1" applyAlignment="1">
      <alignment horizontal="center" vertical="center" wrapText="1" readingOrder="1"/>
      <protection/>
    </xf>
    <xf numFmtId="0" fontId="32" fillId="26" borderId="11" xfId="90" applyFont="1" applyFill="1" applyBorder="1" applyAlignment="1">
      <alignment horizontal="left" vertical="center" wrapText="1" readingOrder="1"/>
      <protection/>
    </xf>
    <xf numFmtId="0" fontId="32" fillId="0" borderId="11" xfId="90" applyFont="1" applyFill="1" applyBorder="1" applyAlignment="1">
      <alignment horizontal="center" vertical="center" wrapText="1" readingOrder="1"/>
      <protection/>
    </xf>
    <xf numFmtId="0" fontId="32" fillId="26" borderId="12" xfId="90" applyFont="1" applyFill="1" applyBorder="1" applyAlignment="1">
      <alignment horizontal="center" vertical="center" wrapText="1" readingOrder="1"/>
      <protection/>
    </xf>
    <xf numFmtId="0" fontId="33" fillId="0" borderId="0" xfId="75" applyFont="1">
      <alignment/>
      <protection/>
    </xf>
    <xf numFmtId="198" fontId="34" fillId="26" borderId="13" xfId="90" applyNumberFormat="1" applyFont="1" applyFill="1" applyBorder="1" applyAlignment="1">
      <alignment horizontal="center" vertical="center" wrapText="1"/>
      <protection/>
    </xf>
    <xf numFmtId="198" fontId="34" fillId="26" borderId="14" xfId="90" applyNumberFormat="1" applyFont="1" applyFill="1" applyBorder="1" applyAlignment="1">
      <alignment horizontal="center" vertical="center" wrapText="1"/>
      <protection/>
    </xf>
    <xf numFmtId="0" fontId="35" fillId="0" borderId="15" xfId="75" applyFont="1" applyBorder="1" applyAlignment="1">
      <alignment vertical="center" wrapText="1"/>
      <protection/>
    </xf>
    <xf numFmtId="0" fontId="32" fillId="24" borderId="16" xfId="75" applyFont="1" applyFill="1" applyBorder="1" applyAlignment="1">
      <alignment vertical="center" wrapText="1"/>
      <protection/>
    </xf>
    <xf numFmtId="49" fontId="35" fillId="0" borderId="14" xfId="75" applyNumberFormat="1" applyFont="1" applyBorder="1" applyAlignment="1">
      <alignment horizontal="center" vertical="center" wrapText="1"/>
      <protection/>
    </xf>
    <xf numFmtId="14" fontId="34" fillId="0" borderId="14" xfId="0" applyNumberFormat="1" applyFont="1" applyFill="1" applyBorder="1" applyAlignment="1">
      <alignment horizontal="center" vertical="center"/>
    </xf>
    <xf numFmtId="0" fontId="35" fillId="0" borderId="14" xfId="75" applyFont="1" applyFill="1" applyBorder="1" applyAlignment="1">
      <alignment horizontal="center" vertical="center" wrapText="1"/>
      <protection/>
    </xf>
    <xf numFmtId="0" fontId="36" fillId="0" borderId="14" xfId="75" applyFont="1" applyBorder="1" applyAlignment="1">
      <alignment horizontal="center" vertical="center" wrapText="1"/>
      <protection/>
    </xf>
    <xf numFmtId="198" fontId="34" fillId="26" borderId="17" xfId="90" applyNumberFormat="1" applyFont="1" applyFill="1" applyBorder="1" applyAlignment="1">
      <alignment horizontal="center" vertical="center" wrapText="1"/>
      <protection/>
    </xf>
    <xf numFmtId="0" fontId="35" fillId="0" borderId="18" xfId="75" applyFont="1" applyBorder="1" applyAlignment="1">
      <alignment vertical="center" wrapText="1"/>
      <protection/>
    </xf>
    <xf numFmtId="0" fontId="32" fillId="24" borderId="19" xfId="75" applyFont="1" applyFill="1" applyBorder="1" applyAlignment="1">
      <alignment vertical="center" wrapText="1"/>
      <protection/>
    </xf>
    <xf numFmtId="49" fontId="35" fillId="0" borderId="17" xfId="75" applyNumberFormat="1" applyFont="1" applyBorder="1" applyAlignment="1">
      <alignment horizontal="center" vertical="center" wrapText="1"/>
      <protection/>
    </xf>
    <xf numFmtId="14" fontId="34" fillId="0" borderId="17" xfId="0" applyNumberFormat="1" applyFont="1" applyFill="1" applyBorder="1" applyAlignment="1">
      <alignment horizontal="center" vertical="center"/>
    </xf>
    <xf numFmtId="0" fontId="35" fillId="0" borderId="17" xfId="75" applyFont="1" applyFill="1" applyBorder="1" applyAlignment="1">
      <alignment horizontal="center" vertical="center" wrapText="1"/>
      <protection/>
    </xf>
    <xf numFmtId="0" fontId="36" fillId="0" borderId="17" xfId="75" applyFont="1" applyBorder="1" applyAlignment="1">
      <alignment horizontal="center" vertical="center" wrapText="1"/>
      <protection/>
    </xf>
    <xf numFmtId="0" fontId="34" fillId="0" borderId="18" xfId="75" applyFont="1" applyBorder="1" applyAlignment="1">
      <alignment vertical="center" wrapText="1"/>
      <protection/>
    </xf>
    <xf numFmtId="0" fontId="34" fillId="0" borderId="18" xfId="75" applyFont="1" applyFill="1" applyBorder="1" applyAlignment="1">
      <alignment vertical="center" wrapText="1"/>
      <protection/>
    </xf>
    <xf numFmtId="0" fontId="32" fillId="0" borderId="19" xfId="75" applyFont="1" applyBorder="1" applyAlignment="1">
      <alignment vertical="center" wrapText="1"/>
      <protection/>
    </xf>
    <xf numFmtId="0" fontId="35" fillId="0" borderId="17" xfId="75" applyFont="1" applyBorder="1" applyAlignment="1">
      <alignment horizontal="center" vertical="center" wrapText="1"/>
      <protection/>
    </xf>
    <xf numFmtId="0" fontId="37" fillId="0" borderId="0" xfId="75" applyFont="1">
      <alignment/>
      <protection/>
    </xf>
    <xf numFmtId="49" fontId="34" fillId="0" borderId="17" xfId="75" applyNumberFormat="1" applyFont="1" applyBorder="1" applyAlignment="1">
      <alignment horizontal="center" vertical="center" wrapText="1"/>
      <protection/>
    </xf>
    <xf numFmtId="14" fontId="34" fillId="0" borderId="17" xfId="0" applyNumberFormat="1" applyFont="1" applyBorder="1" applyAlignment="1">
      <alignment horizontal="center" vertical="center"/>
    </xf>
    <xf numFmtId="0" fontId="38" fillId="0" borderId="0" xfId="75" applyFont="1">
      <alignment/>
      <protection/>
    </xf>
    <xf numFmtId="0" fontId="34" fillId="24" borderId="18" xfId="75" applyFont="1" applyFill="1" applyBorder="1" applyAlignment="1">
      <alignment vertical="center" wrapText="1"/>
      <protection/>
    </xf>
    <xf numFmtId="0" fontId="35" fillId="24" borderId="17" xfId="75" applyFont="1" applyFill="1" applyBorder="1" applyAlignment="1">
      <alignment horizontal="center" vertical="center" wrapText="1"/>
      <protection/>
    </xf>
    <xf numFmtId="0" fontId="1" fillId="0" borderId="0" xfId="75">
      <alignment/>
      <protection/>
    </xf>
    <xf numFmtId="198" fontId="34" fillId="26" borderId="20" xfId="90" applyNumberFormat="1" applyFont="1" applyFill="1" applyBorder="1" applyAlignment="1">
      <alignment horizontal="center" vertical="center" wrapText="1"/>
      <protection/>
    </xf>
    <xf numFmtId="198" fontId="34" fillId="26" borderId="21" xfId="90" applyNumberFormat="1" applyFont="1" applyFill="1" applyBorder="1" applyAlignment="1">
      <alignment horizontal="center" vertical="center" wrapText="1"/>
      <protection/>
    </xf>
    <xf numFmtId="0" fontId="35" fillId="0" borderId="22" xfId="75" applyFont="1" applyBorder="1" applyAlignment="1">
      <alignment vertical="center" wrapText="1"/>
      <protection/>
    </xf>
    <xf numFmtId="0" fontId="32" fillId="24" borderId="23" xfId="75" applyFont="1" applyFill="1" applyBorder="1" applyAlignment="1">
      <alignment vertical="center" wrapText="1"/>
      <protection/>
    </xf>
    <xf numFmtId="49" fontId="35" fillId="0" borderId="21" xfId="75" applyNumberFormat="1" applyFont="1" applyBorder="1" applyAlignment="1">
      <alignment horizontal="center" vertical="center" wrapText="1"/>
      <protection/>
    </xf>
    <xf numFmtId="14" fontId="34" fillId="0" borderId="21" xfId="0" applyNumberFormat="1" applyFont="1" applyFill="1" applyBorder="1" applyAlignment="1">
      <alignment horizontal="center" vertical="center"/>
    </xf>
    <xf numFmtId="0" fontId="35" fillId="0" borderId="21" xfId="75" applyFont="1" applyFill="1" applyBorder="1" applyAlignment="1">
      <alignment horizontal="center" vertical="center" wrapText="1"/>
      <protection/>
    </xf>
    <xf numFmtId="0" fontId="36" fillId="0" borderId="21" xfId="75" applyFont="1" applyBorder="1" applyAlignment="1">
      <alignment horizontal="center" vertical="center" wrapText="1"/>
      <protection/>
    </xf>
    <xf numFmtId="0" fontId="35" fillId="0" borderId="1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14" fontId="35" fillId="0" borderId="17" xfId="0" applyNumberFormat="1" applyFont="1" applyFill="1" applyBorder="1" applyAlignment="1">
      <alignment horizontal="center" vertical="center"/>
    </xf>
    <xf numFmtId="0" fontId="40" fillId="0" borderId="0" xfId="75" applyFont="1">
      <alignment/>
      <protection/>
    </xf>
    <xf numFmtId="0" fontId="35" fillId="0" borderId="17" xfId="73" applyFont="1" applyFill="1" applyBorder="1" applyAlignment="1">
      <alignment horizontal="center" vertical="center"/>
      <protection/>
    </xf>
    <xf numFmtId="49" fontId="35" fillId="0" borderId="18" xfId="73" applyNumberFormat="1" applyFont="1" applyFill="1" applyBorder="1" applyAlignment="1">
      <alignment vertical="center"/>
      <protection/>
    </xf>
    <xf numFmtId="49" fontId="39" fillId="0" borderId="19" xfId="73" applyNumberFormat="1" applyFont="1" applyFill="1" applyBorder="1" applyAlignment="1">
      <alignment vertical="center"/>
      <protection/>
    </xf>
    <xf numFmtId="14" fontId="35" fillId="0" borderId="17" xfId="73" applyNumberFormat="1" applyFont="1" applyFill="1" applyBorder="1" applyAlignment="1">
      <alignment horizontal="center" vertical="center"/>
      <protection/>
    </xf>
    <xf numFmtId="49" fontId="35" fillId="0" borderId="17" xfId="73" applyNumberFormat="1" applyFont="1" applyFill="1" applyBorder="1" applyAlignment="1">
      <alignment horizontal="center" vertical="center"/>
      <protection/>
    </xf>
    <xf numFmtId="0" fontId="35" fillId="0" borderId="18" xfId="78" applyFont="1" applyFill="1" applyBorder="1" applyAlignment="1">
      <alignment horizontal="left" vertical="center"/>
      <protection/>
    </xf>
    <xf numFmtId="0" fontId="39" fillId="0" borderId="19" xfId="78" applyFont="1" applyFill="1" applyBorder="1" applyAlignment="1">
      <alignment horizontal="left" vertical="center"/>
      <protection/>
    </xf>
    <xf numFmtId="0" fontId="35" fillId="0" borderId="17" xfId="78" applyFont="1" applyFill="1" applyBorder="1" applyAlignment="1">
      <alignment horizontal="center" vertical="center"/>
      <protection/>
    </xf>
    <xf numFmtId="0" fontId="35" fillId="0" borderId="0" xfId="75" applyFont="1">
      <alignment/>
      <protection/>
    </xf>
    <xf numFmtId="0" fontId="35" fillId="0" borderId="17" xfId="74" applyFont="1" applyFill="1" applyBorder="1" applyAlignment="1">
      <alignment horizontal="center" vertical="center"/>
      <protection/>
    </xf>
    <xf numFmtId="49" fontId="35" fillId="0" borderId="18" xfId="74" applyNumberFormat="1" applyFont="1" applyFill="1" applyBorder="1" applyAlignment="1">
      <alignment horizontal="left" vertical="center"/>
      <protection/>
    </xf>
    <xf numFmtId="49" fontId="39" fillId="0" borderId="19" xfId="74" applyNumberFormat="1" applyFont="1" applyFill="1" applyBorder="1" applyAlignment="1">
      <alignment horizontal="left" vertical="center"/>
      <protection/>
    </xf>
    <xf numFmtId="14" fontId="35" fillId="0" borderId="17" xfId="74" applyNumberFormat="1" applyFont="1" applyFill="1" applyBorder="1" applyAlignment="1">
      <alignment horizontal="center" vertical="center"/>
      <protection/>
    </xf>
    <xf numFmtId="49" fontId="35" fillId="0" borderId="17" xfId="74" applyNumberFormat="1" applyFont="1" applyFill="1" applyBorder="1" applyAlignment="1">
      <alignment horizontal="center" vertical="center"/>
      <protection/>
    </xf>
    <xf numFmtId="198" fontId="34" fillId="26" borderId="24" xfId="90" applyNumberFormat="1" applyFont="1" applyFill="1" applyBorder="1" applyAlignment="1">
      <alignment horizontal="center" vertical="center" wrapText="1"/>
      <protection/>
    </xf>
    <xf numFmtId="0" fontId="35" fillId="0" borderId="24" xfId="74" applyFont="1" applyFill="1" applyBorder="1" applyAlignment="1">
      <alignment horizontal="center" vertical="center"/>
      <protection/>
    </xf>
    <xf numFmtId="49" fontId="35" fillId="0" borderId="25" xfId="74" applyNumberFormat="1" applyFont="1" applyFill="1" applyBorder="1" applyAlignment="1">
      <alignment horizontal="left" vertical="center"/>
      <protection/>
    </xf>
    <xf numFmtId="49" fontId="39" fillId="0" borderId="26" xfId="74" applyNumberFormat="1" applyFont="1" applyFill="1" applyBorder="1" applyAlignment="1">
      <alignment horizontal="left" vertical="center"/>
      <protection/>
    </xf>
    <xf numFmtId="49" fontId="35" fillId="0" borderId="24" xfId="75" applyNumberFormat="1" applyFont="1" applyBorder="1" applyAlignment="1">
      <alignment horizontal="center" vertical="center" wrapText="1"/>
      <protection/>
    </xf>
    <xf numFmtId="14" fontId="35" fillId="0" borderId="24" xfId="74" applyNumberFormat="1" applyFont="1" applyFill="1" applyBorder="1" applyAlignment="1">
      <alignment horizontal="center" vertical="center"/>
      <protection/>
    </xf>
    <xf numFmtId="49" fontId="35" fillId="0" borderId="24" xfId="74" applyNumberFormat="1" applyFont="1" applyFill="1" applyBorder="1" applyAlignment="1">
      <alignment horizontal="center" vertical="center"/>
      <protection/>
    </xf>
    <xf numFmtId="0" fontId="35" fillId="0" borderId="24" xfId="75" applyFont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29" fillId="0" borderId="0" xfId="75" applyFont="1" applyBorder="1">
      <alignment/>
      <protection/>
    </xf>
    <xf numFmtId="0" fontId="28" fillId="24" borderId="0" xfId="75" applyFont="1" applyFill="1" applyBorder="1">
      <alignment/>
      <protection/>
    </xf>
    <xf numFmtId="0" fontId="29" fillId="0" borderId="0" xfId="75" applyFont="1" applyFill="1" applyAlignment="1">
      <alignment horizontal="center"/>
      <protection/>
    </xf>
    <xf numFmtId="0" fontId="45" fillId="0" borderId="0" xfId="83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0" xfId="83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6" fillId="0" borderId="0" xfId="83" applyFont="1" applyFill="1" applyAlignment="1">
      <alignment horizontal="center"/>
      <protection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182" fontId="29" fillId="0" borderId="14" xfId="0" applyNumberFormat="1" applyFont="1" applyFill="1" applyBorder="1" applyAlignment="1">
      <alignment horizontal="center" vertical="center"/>
    </xf>
    <xf numFmtId="49" fontId="29" fillId="0" borderId="14" xfId="82" applyNumberFormat="1" applyFont="1" applyFill="1" applyBorder="1" applyAlignment="1">
      <alignment horizontal="center" vertical="center" wrapText="1"/>
    </xf>
    <xf numFmtId="0" fontId="29" fillId="0" borderId="14" xfId="83" applyFont="1" applyFill="1" applyBorder="1" applyAlignment="1">
      <alignment horizontal="center" vertical="center"/>
      <protection/>
    </xf>
    <xf numFmtId="1" fontId="29" fillId="0" borderId="14" xfId="83" applyNumberFormat="1" applyFont="1" applyFill="1" applyBorder="1" applyAlignment="1">
      <alignment horizontal="center"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182" fontId="29" fillId="0" borderId="17" xfId="0" applyNumberFormat="1" applyFont="1" applyFill="1" applyBorder="1" applyAlignment="1">
      <alignment horizontal="center" vertical="center"/>
    </xf>
    <xf numFmtId="49" fontId="29" fillId="0" borderId="17" xfId="82" applyNumberFormat="1" applyFont="1" applyFill="1" applyBorder="1" applyAlignment="1">
      <alignment horizontal="center" vertical="center" wrapText="1"/>
    </xf>
    <xf numFmtId="0" fontId="29" fillId="0" borderId="17" xfId="83" applyFont="1" applyFill="1" applyBorder="1" applyAlignment="1">
      <alignment horizontal="center" vertical="center"/>
      <protection/>
    </xf>
    <xf numFmtId="1" fontId="29" fillId="0" borderId="17" xfId="83" applyNumberFormat="1" applyFont="1" applyFill="1" applyBorder="1" applyAlignment="1">
      <alignment horizontal="center" vertical="center"/>
      <protection/>
    </xf>
    <xf numFmtId="0" fontId="5" fillId="0" borderId="0" xfId="83" applyFont="1" applyFill="1">
      <alignment/>
      <protection/>
    </xf>
    <xf numFmtId="0" fontId="39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7" fillId="0" borderId="0" xfId="85" applyFont="1" applyFill="1" applyAlignment="1">
      <alignment horizontal="center"/>
      <protection/>
    </xf>
    <xf numFmtId="0" fontId="50" fillId="0" borderId="0" xfId="0" applyFont="1" applyFill="1" applyAlignment="1">
      <alignment horizontal="center"/>
    </xf>
    <xf numFmtId="0" fontId="45" fillId="0" borderId="0" xfId="83" applyNumberFormat="1" applyFont="1" applyFill="1" applyAlignment="1">
      <alignment horizontal="center"/>
      <protection/>
    </xf>
    <xf numFmtId="0" fontId="5" fillId="0" borderId="0" xfId="83" applyNumberFormat="1" applyFont="1" applyFill="1">
      <alignment/>
      <protection/>
    </xf>
    <xf numFmtId="0" fontId="47" fillId="0" borderId="0" xfId="8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47" fillId="0" borderId="0" xfId="83" applyNumberFormat="1" applyFont="1" applyFill="1" applyBorder="1" applyAlignment="1">
      <alignment horizontal="center"/>
      <protection/>
    </xf>
    <xf numFmtId="0" fontId="29" fillId="0" borderId="17" xfId="0" applyFont="1" applyFill="1" applyBorder="1" applyAlignment="1">
      <alignment horizontal="center" vertical="center" wrapText="1"/>
    </xf>
    <xf numFmtId="0" fontId="48" fillId="0" borderId="0" xfId="83" applyFont="1" applyFill="1" applyBorder="1" applyAlignment="1">
      <alignment horizontal="center"/>
      <protection/>
    </xf>
    <xf numFmtId="0" fontId="29" fillId="0" borderId="18" xfId="78" applyFont="1" applyFill="1" applyBorder="1" applyAlignment="1">
      <alignment horizontal="left" vertical="center"/>
      <protection/>
    </xf>
    <xf numFmtId="0" fontId="29" fillId="0" borderId="19" xfId="78" applyFont="1" applyFill="1" applyBorder="1" applyAlignment="1">
      <alignment horizontal="left" vertical="center"/>
      <protection/>
    </xf>
    <xf numFmtId="0" fontId="29" fillId="0" borderId="27" xfId="83" applyFont="1" applyFill="1" applyBorder="1" applyAlignment="1">
      <alignment horizontal="center"/>
      <protection/>
    </xf>
    <xf numFmtId="0" fontId="29" fillId="0" borderId="17" xfId="83" applyFont="1" applyFill="1" applyBorder="1" applyAlignment="1">
      <alignment horizontal="center"/>
      <protection/>
    </xf>
    <xf numFmtId="0" fontId="29" fillId="0" borderId="19" xfId="83" applyNumberFormat="1" applyFont="1" applyFill="1" applyBorder="1" applyAlignment="1">
      <alignment horizontal="center"/>
      <protection/>
    </xf>
    <xf numFmtId="2" fontId="48" fillId="0" borderId="14" xfId="83" applyNumberFormat="1" applyFont="1" applyFill="1" applyBorder="1" applyAlignment="1">
      <alignment horizontal="center" vertical="center" wrapText="1"/>
      <protection/>
    </xf>
    <xf numFmtId="0" fontId="48" fillId="0" borderId="14" xfId="76" applyFont="1" applyFill="1" applyBorder="1" applyAlignment="1">
      <alignment horizontal="center" vertical="center"/>
      <protection/>
    </xf>
    <xf numFmtId="2" fontId="48" fillId="0" borderId="17" xfId="83" applyNumberFormat="1" applyFont="1" applyFill="1" applyBorder="1" applyAlignment="1">
      <alignment horizontal="center" vertical="center" wrapText="1"/>
      <protection/>
    </xf>
    <xf numFmtId="0" fontId="48" fillId="0" borderId="17" xfId="76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48" fillId="0" borderId="28" xfId="0" applyFont="1" applyFill="1" applyBorder="1" applyAlignment="1">
      <alignment horizontal="center" vertical="center" wrapText="1"/>
    </xf>
    <xf numFmtId="0" fontId="48" fillId="0" borderId="28" xfId="0" applyNumberFormat="1" applyFont="1" applyFill="1" applyBorder="1" applyAlignment="1">
      <alignment horizontal="center" vertical="center" wrapText="1"/>
    </xf>
    <xf numFmtId="14" fontId="48" fillId="0" borderId="28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48" fillId="0" borderId="29" xfId="84" applyFont="1" applyFill="1" applyBorder="1" applyAlignment="1">
      <alignment horizontal="center" vertical="center" wrapText="1"/>
      <protection/>
    </xf>
    <xf numFmtId="0" fontId="48" fillId="0" borderId="30" xfId="84" applyFont="1" applyFill="1" applyBorder="1" applyAlignment="1">
      <alignment horizontal="center" vertical="center" wrapText="1"/>
      <protection/>
    </xf>
    <xf numFmtId="0" fontId="48" fillId="0" borderId="31" xfId="84" applyFont="1" applyFill="1" applyBorder="1" applyAlignment="1">
      <alignment horizontal="center" vertical="center" wrapText="1"/>
      <protection/>
    </xf>
    <xf numFmtId="0" fontId="48" fillId="0" borderId="32" xfId="84" applyFont="1" applyFill="1" applyBorder="1" applyAlignment="1">
      <alignment horizontal="center" vertical="center" wrapText="1"/>
      <protection/>
    </xf>
    <xf numFmtId="0" fontId="48" fillId="0" borderId="33" xfId="84" applyFont="1" applyFill="1" applyBorder="1" applyAlignment="1">
      <alignment horizontal="center" vertical="center" wrapText="1"/>
      <protection/>
    </xf>
    <xf numFmtId="0" fontId="48" fillId="0" borderId="34" xfId="84" applyFont="1" applyFill="1" applyBorder="1" applyAlignment="1">
      <alignment horizontal="center" vertical="center" wrapText="1"/>
      <protection/>
    </xf>
    <xf numFmtId="0" fontId="48" fillId="0" borderId="32" xfId="83" applyFont="1" applyFill="1" applyBorder="1" applyAlignment="1">
      <alignment horizontal="center" vertical="center" textRotation="90" wrapText="1"/>
      <protection/>
    </xf>
    <xf numFmtId="0" fontId="50" fillId="0" borderId="32" xfId="83" applyFont="1" applyFill="1" applyBorder="1" applyAlignment="1">
      <alignment horizontal="center" vertical="center" textRotation="90" wrapText="1"/>
      <protection/>
    </xf>
    <xf numFmtId="0" fontId="29" fillId="0" borderId="32" xfId="83" applyFont="1" applyFill="1" applyBorder="1" applyAlignment="1">
      <alignment horizontal="center" vertical="center" textRotation="90" wrapText="1"/>
      <protection/>
    </xf>
    <xf numFmtId="1" fontId="48" fillId="0" borderId="32" xfId="83" applyNumberFormat="1" applyFont="1" applyFill="1" applyBorder="1" applyAlignment="1">
      <alignment horizontal="center" vertical="center" textRotation="90" wrapText="1"/>
      <protection/>
    </xf>
    <xf numFmtId="0" fontId="49" fillId="0" borderId="32" xfId="83" applyFont="1" applyFill="1" applyBorder="1" applyAlignment="1">
      <alignment horizontal="center" vertical="center" textRotation="90" wrapText="1"/>
      <protection/>
    </xf>
    <xf numFmtId="0" fontId="29" fillId="0" borderId="0" xfId="0" applyFont="1" applyFill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52" fillId="0" borderId="24" xfId="83" applyFont="1" applyFill="1" applyBorder="1" applyAlignment="1">
      <alignment horizontal="center" vertical="center"/>
      <protection/>
    </xf>
    <xf numFmtId="1" fontId="52" fillId="0" borderId="24" xfId="83" applyNumberFormat="1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54" fillId="0" borderId="32" xfId="83" applyFont="1" applyFill="1" applyBorder="1" applyAlignment="1">
      <alignment horizontal="center" vertical="center" textRotation="90"/>
      <protection/>
    </xf>
    <xf numFmtId="0" fontId="45" fillId="0" borderId="32" xfId="83" applyFont="1" applyFill="1" applyBorder="1" applyAlignment="1">
      <alignment horizontal="center" vertical="center" textRotation="90"/>
      <protection/>
    </xf>
    <xf numFmtId="0" fontId="45" fillId="0" borderId="32" xfId="83" applyFont="1" applyFill="1" applyBorder="1" applyAlignment="1">
      <alignment horizontal="center" vertical="center" textRotation="90" wrapText="1"/>
      <protection/>
    </xf>
    <xf numFmtId="0" fontId="54" fillId="0" borderId="32" xfId="83" applyFont="1" applyFill="1" applyBorder="1" applyAlignment="1">
      <alignment horizontal="center" vertical="center" textRotation="90" wrapText="1"/>
      <protection/>
    </xf>
    <xf numFmtId="0" fontId="35" fillId="0" borderId="0" xfId="77" applyFont="1" applyFill="1" applyAlignment="1">
      <alignment vertical="center"/>
      <protection/>
    </xf>
    <xf numFmtId="0" fontId="29" fillId="0" borderId="0" xfId="77" applyFont="1" applyFill="1" applyBorder="1">
      <alignment vertical="top"/>
      <protection/>
    </xf>
    <xf numFmtId="0" fontId="29" fillId="0" borderId="0" xfId="77" applyFont="1" applyFill="1" applyBorder="1" applyAlignment="1">
      <alignment vertical="center"/>
      <protection/>
    </xf>
    <xf numFmtId="0" fontId="29" fillId="0" borderId="0" xfId="84" applyFont="1" applyFill="1" applyBorder="1" applyAlignment="1">
      <alignment horizontal="center"/>
      <protection/>
    </xf>
    <xf numFmtId="0" fontId="29" fillId="0" borderId="0" xfId="84" applyFont="1" applyFill="1" applyAlignment="1">
      <alignment horizontal="center"/>
      <protection/>
    </xf>
    <xf numFmtId="0" fontId="35" fillId="0" borderId="0" xfId="84" applyNumberFormat="1" applyFont="1" applyFill="1" applyAlignment="1">
      <alignment horizontal="center"/>
      <protection/>
    </xf>
    <xf numFmtId="0" fontId="35" fillId="0" borderId="0" xfId="77" applyNumberFormat="1" applyFont="1" applyFill="1">
      <alignment vertical="top"/>
      <protection/>
    </xf>
    <xf numFmtId="0" fontId="48" fillId="0" borderId="0" xfId="84" applyFont="1" applyFill="1" applyAlignment="1">
      <alignment horizontal="center"/>
      <protection/>
    </xf>
    <xf numFmtId="0" fontId="29" fillId="0" borderId="0" xfId="84" applyNumberFormat="1" applyFont="1" applyFill="1" applyAlignment="1">
      <alignment/>
      <protection/>
    </xf>
    <xf numFmtId="0" fontId="35" fillId="0" borderId="0" xfId="78" applyFont="1" applyFill="1" applyAlignment="1">
      <alignment horizontal="center"/>
      <protection/>
    </xf>
    <xf numFmtId="0" fontId="29" fillId="0" borderId="0" xfId="77" applyFont="1" applyFill="1" applyAlignment="1">
      <alignment vertical="center"/>
      <protection/>
    </xf>
    <xf numFmtId="0" fontId="48" fillId="0" borderId="0" xfId="78" applyFont="1" applyFill="1" applyAlignment="1">
      <alignment horizontal="center"/>
      <protection/>
    </xf>
    <xf numFmtId="0" fontId="48" fillId="0" borderId="0" xfId="77" applyFont="1" applyFill="1" applyBorder="1" applyAlignment="1">
      <alignment vertical="center"/>
      <protection/>
    </xf>
    <xf numFmtId="0" fontId="48" fillId="0" borderId="0" xfId="84" applyFont="1" applyFill="1" applyBorder="1" applyAlignment="1">
      <alignment horizontal="center"/>
      <protection/>
    </xf>
    <xf numFmtId="0" fontId="39" fillId="0" borderId="0" xfId="84" applyNumberFormat="1" applyFont="1" applyFill="1" applyAlignment="1">
      <alignment horizontal="center"/>
      <protection/>
    </xf>
    <xf numFmtId="0" fontId="48" fillId="0" borderId="0" xfId="84" applyNumberFormat="1" applyFont="1" applyFill="1" applyAlignment="1">
      <alignment/>
      <protection/>
    </xf>
    <xf numFmtId="0" fontId="48" fillId="0" borderId="0" xfId="77" applyFont="1" applyFill="1" applyAlignment="1">
      <alignment vertical="center"/>
      <protection/>
    </xf>
    <xf numFmtId="0" fontId="47" fillId="0" borderId="0" xfId="84" applyNumberFormat="1" applyFont="1" applyFill="1" applyAlignment="1">
      <alignment horizontal="center"/>
      <protection/>
    </xf>
    <xf numFmtId="0" fontId="56" fillId="0" borderId="0" xfId="77" applyNumberFormat="1" applyFont="1" applyFill="1">
      <alignment vertical="top"/>
      <protection/>
    </xf>
    <xf numFmtId="0" fontId="5" fillId="0" borderId="0" xfId="84" applyNumberFormat="1" applyFont="1" applyFill="1" applyAlignment="1">
      <alignment horizontal="center"/>
      <protection/>
    </xf>
    <xf numFmtId="0" fontId="5" fillId="0" borderId="0" xfId="77" applyNumberFormat="1" applyFont="1" applyFill="1">
      <alignment vertical="top"/>
      <protection/>
    </xf>
    <xf numFmtId="0" fontId="45" fillId="0" borderId="0" xfId="84" applyNumberFormat="1" applyFont="1" applyFill="1" applyAlignment="1">
      <alignment/>
      <protection/>
    </xf>
    <xf numFmtId="0" fontId="57" fillId="0" borderId="0" xfId="84" applyNumberFormat="1" applyFont="1" applyFill="1">
      <alignment/>
      <protection/>
    </xf>
    <xf numFmtId="0" fontId="46" fillId="0" borderId="0" xfId="84" applyFont="1" applyFill="1">
      <alignment/>
      <protection/>
    </xf>
    <xf numFmtId="0" fontId="57" fillId="0" borderId="0" xfId="84" applyFont="1" applyFill="1">
      <alignment/>
      <protection/>
    </xf>
    <xf numFmtId="0" fontId="5" fillId="0" borderId="0" xfId="78" applyFont="1" applyFill="1" applyAlignment="1">
      <alignment horizontal="center"/>
      <protection/>
    </xf>
    <xf numFmtId="0" fontId="47" fillId="0" borderId="0" xfId="83" applyFont="1" applyFill="1" applyBorder="1" applyAlignment="1">
      <alignment/>
      <protection/>
    </xf>
    <xf numFmtId="0" fontId="48" fillId="0" borderId="0" xfId="83" applyFont="1" applyFill="1" applyBorder="1" applyAlignment="1">
      <alignment/>
      <protection/>
    </xf>
    <xf numFmtId="0" fontId="58" fillId="0" borderId="0" xfId="77" applyFont="1" applyFill="1" applyBorder="1" applyAlignment="1">
      <alignment horizontal="center"/>
      <protection/>
    </xf>
    <xf numFmtId="0" fontId="29" fillId="0" borderId="0" xfId="77" applyFont="1" applyFill="1" applyBorder="1" applyAlignment="1">
      <alignment horizontal="center"/>
      <protection/>
    </xf>
    <xf numFmtId="0" fontId="58" fillId="0" borderId="0" xfId="77" applyNumberFormat="1" applyFont="1" applyFill="1" applyBorder="1" applyAlignment="1">
      <alignment horizontal="center"/>
      <protection/>
    </xf>
    <xf numFmtId="0" fontId="59" fillId="0" borderId="0" xfId="77" applyFont="1" applyFill="1" applyBorder="1" applyAlignment="1">
      <alignment horizontal="center"/>
      <protection/>
    </xf>
    <xf numFmtId="0" fontId="48" fillId="0" borderId="29" xfId="84" applyNumberFormat="1" applyFont="1" applyFill="1" applyBorder="1" applyAlignment="1">
      <alignment horizontal="center" vertical="center" textRotation="90" wrapText="1"/>
      <protection/>
    </xf>
    <xf numFmtId="2" fontId="48" fillId="0" borderId="29" xfId="84" applyNumberFormat="1" applyFont="1" applyFill="1" applyBorder="1" applyAlignment="1">
      <alignment horizontal="center" vertical="center" textRotation="90" wrapText="1"/>
      <protection/>
    </xf>
    <xf numFmtId="0" fontId="48" fillId="0" borderId="29" xfId="84" applyFont="1" applyFill="1" applyBorder="1" applyAlignment="1">
      <alignment horizontal="center" vertical="center" textRotation="90" wrapText="1"/>
      <protection/>
    </xf>
    <xf numFmtId="0" fontId="48" fillId="0" borderId="29" xfId="78" applyFont="1" applyFill="1" applyBorder="1" applyAlignment="1">
      <alignment horizontal="center" vertical="center" textRotation="90" wrapText="1"/>
      <protection/>
    </xf>
    <xf numFmtId="0" fontId="48" fillId="0" borderId="0" xfId="78" applyFont="1" applyFill="1" applyAlignment="1">
      <alignment horizontal="center" vertical="center" wrapText="1"/>
      <protection/>
    </xf>
    <xf numFmtId="0" fontId="48" fillId="27" borderId="29" xfId="84" applyNumberFormat="1" applyFont="1" applyFill="1" applyBorder="1" applyAlignment="1">
      <alignment horizontal="center" vertical="center" wrapText="1"/>
      <protection/>
    </xf>
    <xf numFmtId="0" fontId="48" fillId="11" borderId="29" xfId="84" applyNumberFormat="1" applyFont="1" applyFill="1" applyBorder="1" applyAlignment="1">
      <alignment horizontal="center" vertical="center" wrapText="1"/>
      <protection/>
    </xf>
    <xf numFmtId="2" fontId="48" fillId="11" borderId="29" xfId="84" applyNumberFormat="1" applyFont="1" applyFill="1" applyBorder="1" applyAlignment="1">
      <alignment horizontal="center" vertical="center" wrapText="1"/>
      <protection/>
    </xf>
    <xf numFmtId="0" fontId="48" fillId="11" borderId="29" xfId="84" applyFont="1" applyFill="1" applyBorder="1" applyAlignment="1">
      <alignment horizontal="center" vertical="center" wrapText="1"/>
      <protection/>
    </xf>
    <xf numFmtId="0" fontId="48" fillId="11" borderId="29" xfId="78" applyFont="1" applyFill="1" applyBorder="1" applyAlignment="1">
      <alignment horizontal="center" vertical="center" wrapText="1"/>
      <protection/>
    </xf>
    <xf numFmtId="0" fontId="29" fillId="0" borderId="14" xfId="84" applyFont="1" applyFill="1" applyBorder="1" applyAlignment="1">
      <alignment horizontal="center" vertical="center"/>
      <protection/>
    </xf>
    <xf numFmtId="1" fontId="29" fillId="0" borderId="14" xfId="82" applyNumberFormat="1" applyFont="1" applyFill="1" applyBorder="1" applyAlignment="1">
      <alignment horizontal="center" vertical="center" wrapText="1"/>
    </xf>
    <xf numFmtId="1" fontId="29" fillId="0" borderId="14" xfId="84" applyNumberFormat="1" applyFont="1" applyFill="1" applyBorder="1" applyAlignment="1">
      <alignment horizontal="center" vertical="center"/>
      <protection/>
    </xf>
    <xf numFmtId="1" fontId="29" fillId="0" borderId="14" xfId="84" applyNumberFormat="1" applyFont="1" applyFill="1" applyBorder="1" applyAlignment="1">
      <alignment horizontal="center" vertical="center" wrapText="1"/>
      <protection/>
    </xf>
    <xf numFmtId="2" fontId="48" fillId="0" borderId="14" xfId="84" applyNumberFormat="1" applyFont="1" applyFill="1" applyBorder="1" applyAlignment="1">
      <alignment horizontal="center" vertical="center"/>
      <protection/>
    </xf>
    <xf numFmtId="0" fontId="29" fillId="0" borderId="14" xfId="78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48" fillId="0" borderId="0" xfId="83" applyFont="1" applyFill="1" applyBorder="1" applyAlignment="1">
      <alignment horizontal="left"/>
      <protection/>
    </xf>
    <xf numFmtId="0" fontId="52" fillId="0" borderId="0" xfId="83" applyFont="1" applyFill="1" applyBorder="1" applyAlignment="1">
      <alignment horizontal="left" vertical="center"/>
      <protection/>
    </xf>
    <xf numFmtId="0" fontId="29" fillId="0" borderId="17" xfId="78" applyFont="1" applyFill="1" applyBorder="1" applyAlignment="1">
      <alignment horizontal="center" vertical="center"/>
      <protection/>
    </xf>
    <xf numFmtId="1" fontId="29" fillId="0" borderId="17" xfId="82" applyNumberFormat="1" applyFont="1" applyFill="1" applyBorder="1" applyAlignment="1">
      <alignment horizontal="center" vertical="center" wrapText="1"/>
    </xf>
    <xf numFmtId="1" fontId="29" fillId="0" borderId="17" xfId="84" applyNumberFormat="1" applyFont="1" applyFill="1" applyBorder="1" applyAlignment="1">
      <alignment horizontal="center" vertical="center"/>
      <protection/>
    </xf>
    <xf numFmtId="1" fontId="29" fillId="0" borderId="17" xfId="84" applyNumberFormat="1" applyFont="1" applyFill="1" applyBorder="1" applyAlignment="1">
      <alignment horizontal="center" vertical="center" wrapText="1"/>
      <protection/>
    </xf>
    <xf numFmtId="2" fontId="48" fillId="0" borderId="17" xfId="84" applyNumberFormat="1" applyFont="1" applyFill="1" applyBorder="1" applyAlignment="1">
      <alignment horizontal="center" vertical="center"/>
      <protection/>
    </xf>
    <xf numFmtId="0" fontId="48" fillId="0" borderId="0" xfId="78" applyFont="1" applyFill="1" applyAlignment="1">
      <alignment horizontal="left" vertical="center"/>
      <protection/>
    </xf>
    <xf numFmtId="0" fontId="48" fillId="0" borderId="0" xfId="77" applyFont="1" applyFill="1" applyAlignment="1">
      <alignment horizontal="left"/>
      <protection/>
    </xf>
    <xf numFmtId="0" fontId="29" fillId="0" borderId="17" xfId="84" applyFont="1" applyFill="1" applyBorder="1" applyAlignment="1">
      <alignment horizontal="center" vertical="center"/>
      <protection/>
    </xf>
    <xf numFmtId="0" fontId="48" fillId="0" borderId="0" xfId="78" applyFont="1" applyFill="1" applyAlignment="1">
      <alignment horizontal="left"/>
      <protection/>
    </xf>
    <xf numFmtId="0" fontId="48" fillId="0" borderId="0" xfId="77" applyFont="1" applyFill="1" applyAlignment="1">
      <alignment/>
      <protection/>
    </xf>
    <xf numFmtId="0" fontId="29" fillId="0" borderId="24" xfId="84" applyFont="1" applyFill="1" applyBorder="1" applyAlignment="1">
      <alignment horizontal="center" vertical="center"/>
      <protection/>
    </xf>
    <xf numFmtId="1" fontId="50" fillId="0" borderId="17" xfId="84" applyNumberFormat="1" applyFont="1" applyFill="1" applyBorder="1" applyAlignment="1">
      <alignment horizontal="center" vertical="center" wrapText="1"/>
      <protection/>
    </xf>
    <xf numFmtId="0" fontId="5" fillId="0" borderId="0" xfId="77" applyFont="1" applyFill="1" applyAlignment="1">
      <alignment/>
      <protection/>
    </xf>
    <xf numFmtId="0" fontId="29" fillId="0" borderId="0" xfId="77" applyFont="1" applyFill="1" applyAlignment="1">
      <alignment/>
      <protection/>
    </xf>
    <xf numFmtId="0" fontId="29" fillId="0" borderId="0" xfId="78" applyFont="1" applyFill="1" applyAlignment="1">
      <alignment horizontal="center"/>
      <protection/>
    </xf>
    <xf numFmtId="0" fontId="29" fillId="0" borderId="0" xfId="78" applyFont="1" applyFill="1" applyBorder="1" applyAlignment="1">
      <alignment horizontal="left"/>
      <protection/>
    </xf>
    <xf numFmtId="0" fontId="29" fillId="0" borderId="0" xfId="78" applyFont="1" applyFill="1" applyAlignment="1">
      <alignment horizontal="left"/>
      <protection/>
    </xf>
    <xf numFmtId="0" fontId="29" fillId="0" borderId="0" xfId="78" applyNumberFormat="1" applyFont="1" applyFill="1" applyAlignment="1">
      <alignment horizontal="left"/>
      <protection/>
    </xf>
    <xf numFmtId="0" fontId="5" fillId="0" borderId="0" xfId="78" applyNumberFormat="1" applyFont="1" applyFill="1" applyAlignment="1">
      <alignment horizontal="center"/>
      <protection/>
    </xf>
    <xf numFmtId="2" fontId="47" fillId="0" borderId="0" xfId="78" applyNumberFormat="1" applyFont="1" applyFill="1" applyAlignment="1">
      <alignment horizontal="center"/>
      <protection/>
    </xf>
    <xf numFmtId="0" fontId="29" fillId="0" borderId="0" xfId="0" applyFont="1" applyFill="1" applyBorder="1" applyAlignment="1">
      <alignment horizontal="center" vertical="center"/>
    </xf>
    <xf numFmtId="0" fontId="29" fillId="0" borderId="21" xfId="83" applyFont="1" applyFill="1" applyBorder="1" applyAlignment="1">
      <alignment horizontal="center" vertical="center"/>
      <protection/>
    </xf>
    <xf numFmtId="0" fontId="29" fillId="0" borderId="21" xfId="0" applyFont="1" applyFill="1" applyBorder="1" applyAlignment="1">
      <alignment horizontal="center" vertical="center"/>
    </xf>
    <xf numFmtId="1" fontId="29" fillId="0" borderId="21" xfId="83" applyNumberFormat="1" applyFont="1" applyFill="1" applyBorder="1" applyAlignment="1">
      <alignment horizontal="center" vertical="center"/>
      <protection/>
    </xf>
    <xf numFmtId="2" fontId="48" fillId="0" borderId="21" xfId="84" applyNumberFormat="1" applyFont="1" applyFill="1" applyBorder="1" applyAlignment="1">
      <alignment horizontal="center" vertical="center"/>
      <protection/>
    </xf>
    <xf numFmtId="0" fontId="29" fillId="0" borderId="21" xfId="78" applyFont="1" applyFill="1" applyBorder="1" applyAlignment="1">
      <alignment horizontal="center" vertical="center"/>
      <protection/>
    </xf>
    <xf numFmtId="2" fontId="48" fillId="0" borderId="37" xfId="84" applyNumberFormat="1" applyFont="1" applyFill="1" applyBorder="1" applyAlignment="1">
      <alignment horizontal="center" vertical="center"/>
      <protection/>
    </xf>
    <xf numFmtId="0" fontId="29" fillId="0" borderId="37" xfId="78" applyFont="1" applyFill="1" applyBorder="1" applyAlignment="1">
      <alignment horizontal="center" vertical="center"/>
      <protection/>
    </xf>
    <xf numFmtId="49" fontId="50" fillId="0" borderId="17" xfId="82" applyNumberFormat="1" applyFont="1" applyFill="1" applyBorder="1" applyAlignment="1">
      <alignment horizontal="center" vertical="center" wrapText="1"/>
    </xf>
    <xf numFmtId="1" fontId="50" fillId="0" borderId="17" xfId="82" applyNumberFormat="1" applyFont="1" applyFill="1" applyBorder="1" applyAlignment="1">
      <alignment horizontal="center" vertical="center" wrapText="1"/>
    </xf>
    <xf numFmtId="49" fontId="50" fillId="0" borderId="17" xfId="75" applyNumberFormat="1" applyFont="1" applyBorder="1" applyAlignment="1">
      <alignment horizontal="center" vertical="center" wrapText="1"/>
      <protection/>
    </xf>
    <xf numFmtId="49" fontId="50" fillId="0" borderId="24" xfId="75" applyNumberFormat="1" applyFont="1" applyBorder="1" applyAlignment="1">
      <alignment horizontal="center" vertical="center" wrapText="1"/>
      <protection/>
    </xf>
    <xf numFmtId="1" fontId="50" fillId="0" borderId="24" xfId="82" applyNumberFormat="1" applyFont="1" applyFill="1" applyBorder="1" applyAlignment="1">
      <alignment horizontal="center" vertical="center" wrapText="1"/>
    </xf>
    <xf numFmtId="1" fontId="50" fillId="0" borderId="24" xfId="84" applyNumberFormat="1" applyFont="1" applyFill="1" applyBorder="1" applyAlignment="1">
      <alignment horizontal="center" vertical="center" wrapText="1"/>
      <protection/>
    </xf>
    <xf numFmtId="0" fontId="50" fillId="0" borderId="21" xfId="84" applyFont="1" applyFill="1" applyBorder="1" applyAlignment="1">
      <alignment horizontal="center" vertical="center" wrapText="1"/>
      <protection/>
    </xf>
    <xf numFmtId="2" fontId="49" fillId="0" borderId="21" xfId="84" applyNumberFormat="1" applyFont="1" applyFill="1" applyBorder="1" applyAlignment="1">
      <alignment horizontal="center" vertical="center" wrapText="1"/>
      <protection/>
    </xf>
    <xf numFmtId="0" fontId="50" fillId="0" borderId="21" xfId="78" applyFont="1" applyFill="1" applyBorder="1" applyAlignment="1">
      <alignment horizontal="center" vertical="center" wrapText="1"/>
      <protection/>
    </xf>
    <xf numFmtId="0" fontId="50" fillId="0" borderId="0" xfId="78" applyFont="1" applyFill="1" applyAlignment="1">
      <alignment horizontal="center" vertical="center" wrapText="1"/>
      <protection/>
    </xf>
    <xf numFmtId="0" fontId="49" fillId="0" borderId="0" xfId="78" applyFont="1" applyFill="1" applyAlignment="1">
      <alignment horizontal="center" vertical="center" wrapText="1"/>
      <protection/>
    </xf>
    <xf numFmtId="0" fontId="50" fillId="0" borderId="0" xfId="77" applyFont="1" applyFill="1" applyAlignment="1">
      <alignment vertical="center" wrapText="1"/>
      <protection/>
    </xf>
    <xf numFmtId="0" fontId="50" fillId="0" borderId="17" xfId="78" applyFont="1" applyFill="1" applyBorder="1" applyAlignment="1">
      <alignment horizontal="center" vertical="center" wrapText="1"/>
      <protection/>
    </xf>
    <xf numFmtId="0" fontId="50" fillId="0" borderId="19" xfId="83" applyNumberFormat="1" applyFont="1" applyFill="1" applyBorder="1" applyAlignment="1">
      <alignment horizontal="center" vertical="center" wrapText="1"/>
      <protection/>
    </xf>
    <xf numFmtId="0" fontId="50" fillId="0" borderId="17" xfId="84" applyFont="1" applyFill="1" applyBorder="1" applyAlignment="1">
      <alignment horizontal="center" vertical="center" wrapText="1"/>
      <protection/>
    </xf>
    <xf numFmtId="0" fontId="50" fillId="0" borderId="24" xfId="78" applyFont="1" applyFill="1" applyBorder="1" applyAlignment="1">
      <alignment horizontal="center" vertical="center" wrapText="1"/>
      <protection/>
    </xf>
    <xf numFmtId="2" fontId="49" fillId="0" borderId="24" xfId="84" applyNumberFormat="1" applyFont="1" applyFill="1" applyBorder="1" applyAlignment="1">
      <alignment horizontal="center" vertical="center" wrapText="1"/>
      <protection/>
    </xf>
    <xf numFmtId="0" fontId="50" fillId="0" borderId="18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horizontal="center" vertical="center" wrapText="1"/>
    </xf>
    <xf numFmtId="14" fontId="50" fillId="0" borderId="17" xfId="0" applyNumberFormat="1" applyFont="1" applyFill="1" applyBorder="1" applyAlignment="1">
      <alignment horizontal="center" vertical="center" wrapText="1"/>
    </xf>
    <xf numFmtId="49" fontId="50" fillId="0" borderId="18" xfId="73" applyNumberFormat="1" applyFont="1" applyFill="1" applyBorder="1" applyAlignment="1">
      <alignment vertical="center" wrapText="1"/>
      <protection/>
    </xf>
    <xf numFmtId="49" fontId="50" fillId="0" borderId="19" xfId="73" applyNumberFormat="1" applyFont="1" applyFill="1" applyBorder="1" applyAlignment="1">
      <alignment vertical="center" wrapText="1"/>
      <protection/>
    </xf>
    <xf numFmtId="0" fontId="50" fillId="0" borderId="17" xfId="73" applyFont="1" applyFill="1" applyBorder="1" applyAlignment="1">
      <alignment horizontal="center" vertical="center" wrapText="1"/>
      <protection/>
    </xf>
    <xf numFmtId="14" fontId="50" fillId="0" borderId="17" xfId="73" applyNumberFormat="1" applyFont="1" applyFill="1" applyBorder="1" applyAlignment="1">
      <alignment horizontal="center" vertical="center" wrapText="1"/>
      <protection/>
    </xf>
    <xf numFmtId="49" fontId="50" fillId="0" borderId="17" xfId="73" applyNumberFormat="1" applyFont="1" applyFill="1" applyBorder="1" applyAlignment="1">
      <alignment horizontal="center" vertical="center" wrapText="1"/>
      <protection/>
    </xf>
    <xf numFmtId="0" fontId="50" fillId="0" borderId="18" xfId="78" applyFont="1" applyFill="1" applyBorder="1" applyAlignment="1">
      <alignment horizontal="left" vertical="center" wrapText="1"/>
      <protection/>
    </xf>
    <xf numFmtId="0" fontId="50" fillId="0" borderId="19" xfId="78" applyFont="1" applyFill="1" applyBorder="1" applyAlignment="1">
      <alignment horizontal="left" vertical="center" wrapText="1"/>
      <protection/>
    </xf>
    <xf numFmtId="0" fontId="50" fillId="0" borderId="17" xfId="74" applyFont="1" applyFill="1" applyBorder="1" applyAlignment="1">
      <alignment horizontal="center" vertical="center" wrapText="1"/>
      <protection/>
    </xf>
    <xf numFmtId="49" fontId="50" fillId="0" borderId="18" xfId="74" applyNumberFormat="1" applyFont="1" applyFill="1" applyBorder="1" applyAlignment="1">
      <alignment horizontal="left" vertical="center" wrapText="1"/>
      <protection/>
    </xf>
    <xf numFmtId="49" fontId="50" fillId="0" borderId="19" xfId="74" applyNumberFormat="1" applyFont="1" applyFill="1" applyBorder="1" applyAlignment="1">
      <alignment horizontal="left" vertical="center" wrapText="1"/>
      <protection/>
    </xf>
    <xf numFmtId="14" fontId="50" fillId="0" borderId="17" xfId="74" applyNumberFormat="1" applyFont="1" applyFill="1" applyBorder="1" applyAlignment="1">
      <alignment horizontal="center" vertical="center" wrapText="1"/>
      <protection/>
    </xf>
    <xf numFmtId="49" fontId="50" fillId="0" borderId="17" xfId="74" applyNumberFormat="1" applyFont="1" applyFill="1" applyBorder="1" applyAlignment="1">
      <alignment horizontal="center" vertical="center" wrapText="1"/>
      <protection/>
    </xf>
    <xf numFmtId="49" fontId="50" fillId="0" borderId="25" xfId="74" applyNumberFormat="1" applyFont="1" applyFill="1" applyBorder="1" applyAlignment="1">
      <alignment horizontal="left" vertical="center" wrapText="1"/>
      <protection/>
    </xf>
    <xf numFmtId="49" fontId="50" fillId="0" borderId="26" xfId="74" applyNumberFormat="1" applyFont="1" applyFill="1" applyBorder="1" applyAlignment="1">
      <alignment horizontal="left" vertical="center" wrapText="1"/>
      <protection/>
    </xf>
    <xf numFmtId="0" fontId="50" fillId="0" borderId="24" xfId="74" applyFont="1" applyFill="1" applyBorder="1" applyAlignment="1">
      <alignment horizontal="center" vertical="center" wrapText="1"/>
      <protection/>
    </xf>
    <xf numFmtId="14" fontId="50" fillId="0" borderId="24" xfId="74" applyNumberFormat="1" applyFont="1" applyFill="1" applyBorder="1" applyAlignment="1">
      <alignment horizontal="center" vertical="center" wrapText="1"/>
      <protection/>
    </xf>
    <xf numFmtId="49" fontId="50" fillId="0" borderId="24" xfId="74" applyNumberFormat="1" applyFont="1" applyFill="1" applyBorder="1" applyAlignment="1">
      <alignment horizontal="center" vertical="center" wrapText="1"/>
      <protection/>
    </xf>
    <xf numFmtId="0" fontId="54" fillId="28" borderId="32" xfId="83" applyFont="1" applyFill="1" applyBorder="1" applyAlignment="1">
      <alignment horizontal="center" vertical="center" textRotation="90"/>
      <protection/>
    </xf>
    <xf numFmtId="0" fontId="5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48" fillId="7" borderId="0" xfId="0" applyFont="1" applyFill="1" applyAlignment="1">
      <alignment horizontal="center"/>
    </xf>
    <xf numFmtId="0" fontId="46" fillId="7" borderId="0" xfId="83" applyFont="1" applyFill="1" applyAlignment="1">
      <alignment horizontal="center"/>
      <protection/>
    </xf>
    <xf numFmtId="0" fontId="47" fillId="7" borderId="0" xfId="83" applyFont="1" applyFill="1" applyBorder="1" applyAlignment="1">
      <alignment horizontal="center"/>
      <protection/>
    </xf>
    <xf numFmtId="0" fontId="45" fillId="7" borderId="32" xfId="83" applyFont="1" applyFill="1" applyBorder="1" applyAlignment="1">
      <alignment horizontal="center" vertical="center" textRotation="90" wrapText="1"/>
      <protection/>
    </xf>
    <xf numFmtId="0" fontId="52" fillId="7" borderId="24" xfId="83" applyFont="1" applyFill="1" applyBorder="1" applyAlignment="1">
      <alignment horizontal="center" vertical="center"/>
      <protection/>
    </xf>
    <xf numFmtId="0" fontId="29" fillId="7" borderId="14" xfId="83" applyFont="1" applyFill="1" applyBorder="1" applyAlignment="1">
      <alignment horizontal="center" vertical="center"/>
      <protection/>
    </xf>
    <xf numFmtId="0" fontId="29" fillId="7" borderId="17" xfId="83" applyFont="1" applyFill="1" applyBorder="1" applyAlignment="1">
      <alignment horizontal="center" vertical="center"/>
      <protection/>
    </xf>
    <xf numFmtId="0" fontId="29" fillId="7" borderId="17" xfId="0" applyFont="1" applyFill="1" applyBorder="1" applyAlignment="1">
      <alignment horizontal="center" vertical="center"/>
    </xf>
    <xf numFmtId="0" fontId="50" fillId="7" borderId="0" xfId="0" applyFont="1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28" borderId="0" xfId="0" applyFill="1" applyAlignment="1">
      <alignment horizontal="center"/>
    </xf>
    <xf numFmtId="0" fontId="45" fillId="28" borderId="0" xfId="83" applyFont="1" applyFill="1" applyAlignment="1">
      <alignment horizontal="center"/>
      <protection/>
    </xf>
    <xf numFmtId="0" fontId="47" fillId="28" borderId="0" xfId="83" applyFont="1" applyFill="1" applyBorder="1" applyAlignment="1">
      <alignment horizontal="center"/>
      <protection/>
    </xf>
    <xf numFmtId="0" fontId="29" fillId="7" borderId="17" xfId="78" applyFont="1" applyFill="1" applyBorder="1" applyAlignment="1">
      <alignment horizontal="center" vertical="center"/>
      <protection/>
    </xf>
    <xf numFmtId="0" fontId="45" fillId="28" borderId="32" xfId="83" applyFont="1" applyFill="1" applyBorder="1" applyAlignment="1">
      <alignment horizontal="center" vertical="center" textRotation="90" wrapText="1"/>
      <protection/>
    </xf>
    <xf numFmtId="0" fontId="52" fillId="28" borderId="24" xfId="83" applyFont="1" applyFill="1" applyBorder="1" applyAlignment="1">
      <alignment horizontal="center" vertical="center"/>
      <protection/>
    </xf>
    <xf numFmtId="0" fontId="29" fillId="28" borderId="14" xfId="83" applyFont="1" applyFill="1" applyBorder="1" applyAlignment="1">
      <alignment horizontal="center" vertical="center"/>
      <protection/>
    </xf>
    <xf numFmtId="0" fontId="29" fillId="28" borderId="17" xfId="83" applyFont="1" applyFill="1" applyBorder="1" applyAlignment="1">
      <alignment horizontal="center" vertical="center"/>
      <protection/>
    </xf>
    <xf numFmtId="0" fontId="29" fillId="28" borderId="17" xfId="0" applyFont="1" applyFill="1" applyBorder="1" applyAlignment="1">
      <alignment horizontal="center" vertical="center"/>
    </xf>
    <xf numFmtId="0" fontId="5" fillId="28" borderId="0" xfId="0" applyFont="1" applyFill="1" applyAlignment="1">
      <alignment horizontal="center"/>
    </xf>
    <xf numFmtId="0" fontId="0" fillId="28" borderId="0" xfId="0" applyFill="1" applyBorder="1" applyAlignment="1">
      <alignment horizontal="center"/>
    </xf>
    <xf numFmtId="1" fontId="54" fillId="0" borderId="32" xfId="83" applyNumberFormat="1" applyFont="1" applyFill="1" applyBorder="1" applyAlignment="1">
      <alignment horizontal="center" vertical="center" textRotation="90" wrapText="1"/>
      <protection/>
    </xf>
    <xf numFmtId="0" fontId="46" fillId="28" borderId="0" xfId="83" applyFont="1" applyFill="1" applyAlignment="1">
      <alignment horizontal="center"/>
      <protection/>
    </xf>
    <xf numFmtId="0" fontId="55" fillId="28" borderId="32" xfId="83" applyFont="1" applyFill="1" applyBorder="1" applyAlignment="1">
      <alignment horizontal="center" vertical="center" textRotation="90" wrapText="1"/>
      <protection/>
    </xf>
    <xf numFmtId="0" fontId="39" fillId="7" borderId="0" xfId="0" applyFont="1" applyFill="1" applyAlignment="1">
      <alignment horizontal="center"/>
    </xf>
    <xf numFmtId="0" fontId="50" fillId="7" borderId="0" xfId="0" applyFont="1" applyFill="1" applyAlignment="1">
      <alignment horizontal="center"/>
    </xf>
    <xf numFmtId="0" fontId="52" fillId="0" borderId="21" xfId="83" applyFont="1" applyFill="1" applyBorder="1" applyAlignment="1">
      <alignment horizontal="center" vertical="center"/>
      <protection/>
    </xf>
    <xf numFmtId="0" fontId="29" fillId="4" borderId="17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vertical="center"/>
    </xf>
    <xf numFmtId="0" fontId="29" fillId="4" borderId="19" xfId="0" applyFont="1" applyFill="1" applyBorder="1" applyAlignment="1">
      <alignment vertical="center"/>
    </xf>
    <xf numFmtId="182" fontId="29" fillId="4" borderId="17" xfId="0" applyNumberFormat="1" applyFont="1" applyFill="1" applyBorder="1" applyAlignment="1">
      <alignment horizontal="center" vertical="center"/>
    </xf>
    <xf numFmtId="49" fontId="29" fillId="4" borderId="17" xfId="82" applyNumberFormat="1" applyFont="1" applyFill="1" applyBorder="1" applyAlignment="1">
      <alignment horizontal="center" vertical="center" wrapText="1"/>
    </xf>
    <xf numFmtId="2" fontId="48" fillId="4" borderId="17" xfId="83" applyNumberFormat="1" applyFont="1" applyFill="1" applyBorder="1" applyAlignment="1">
      <alignment horizontal="center" vertical="center" wrapText="1"/>
      <protection/>
    </xf>
    <xf numFmtId="0" fontId="5" fillId="0" borderId="0" xfId="84" applyFont="1" applyFill="1">
      <alignment/>
      <protection/>
    </xf>
    <xf numFmtId="0" fontId="47" fillId="0" borderId="0" xfId="77" applyFont="1" applyFill="1" applyBorder="1" applyAlignment="1">
      <alignment horizontal="center"/>
      <protection/>
    </xf>
    <xf numFmtId="0" fontId="5" fillId="0" borderId="0" xfId="77" applyFont="1" applyFill="1" applyBorder="1" applyAlignment="1">
      <alignment horizontal="center"/>
      <protection/>
    </xf>
    <xf numFmtId="181" fontId="5" fillId="0" borderId="0" xfId="77" applyNumberFormat="1" applyFont="1" applyFill="1" applyBorder="1" applyAlignment="1">
      <alignment horizontal="center"/>
      <protection/>
    </xf>
    <xf numFmtId="0" fontId="48" fillId="4" borderId="17" xfId="76" applyFont="1" applyFill="1" applyBorder="1" applyAlignment="1">
      <alignment horizontal="center" vertical="center"/>
      <protection/>
    </xf>
    <xf numFmtId="0" fontId="0" fillId="4" borderId="0" xfId="0" applyFill="1" applyAlignment="1">
      <alignment/>
    </xf>
    <xf numFmtId="49" fontId="29" fillId="4" borderId="18" xfId="73" applyNumberFormat="1" applyFont="1" applyFill="1" applyBorder="1" applyAlignment="1">
      <alignment vertical="center"/>
      <protection/>
    </xf>
    <xf numFmtId="49" fontId="29" fillId="4" borderId="19" xfId="73" applyNumberFormat="1" applyFont="1" applyFill="1" applyBorder="1" applyAlignment="1">
      <alignment vertical="center"/>
      <protection/>
    </xf>
    <xf numFmtId="0" fontId="29" fillId="4" borderId="17" xfId="73" applyFont="1" applyFill="1" applyBorder="1" applyAlignment="1">
      <alignment horizontal="center" vertical="center"/>
      <protection/>
    </xf>
    <xf numFmtId="0" fontId="29" fillId="4" borderId="27" xfId="83" applyFont="1" applyFill="1" applyBorder="1" applyAlignment="1">
      <alignment horizontal="center"/>
      <protection/>
    </xf>
    <xf numFmtId="0" fontId="29" fillId="4" borderId="17" xfId="83" applyFont="1" applyFill="1" applyBorder="1" applyAlignment="1">
      <alignment horizontal="center"/>
      <protection/>
    </xf>
    <xf numFmtId="0" fontId="29" fillId="4" borderId="19" xfId="83" applyNumberFormat="1" applyFont="1" applyFill="1" applyBorder="1" applyAlignment="1">
      <alignment horizontal="center" vertical="center"/>
      <protection/>
    </xf>
    <xf numFmtId="0" fontId="29" fillId="4" borderId="18" xfId="78" applyFont="1" applyFill="1" applyBorder="1" applyAlignment="1">
      <alignment horizontal="left" vertical="center"/>
      <protection/>
    </xf>
    <xf numFmtId="0" fontId="29" fillId="4" borderId="19" xfId="78" applyFont="1" applyFill="1" applyBorder="1" applyAlignment="1">
      <alignment horizontal="left" vertical="center"/>
      <protection/>
    </xf>
    <xf numFmtId="0" fontId="29" fillId="4" borderId="17" xfId="74" applyFont="1" applyFill="1" applyBorder="1" applyAlignment="1">
      <alignment horizontal="center" vertical="center"/>
      <protection/>
    </xf>
    <xf numFmtId="49" fontId="29" fillId="4" borderId="18" xfId="74" applyNumberFormat="1" applyFont="1" applyFill="1" applyBorder="1" applyAlignment="1">
      <alignment horizontal="left" vertical="center"/>
      <protection/>
    </xf>
    <xf numFmtId="49" fontId="29" fillId="4" borderId="19" xfId="74" applyNumberFormat="1" applyFont="1" applyFill="1" applyBorder="1" applyAlignment="1">
      <alignment horizontal="left" vertical="center"/>
      <protection/>
    </xf>
    <xf numFmtId="14" fontId="29" fillId="4" borderId="27" xfId="83" applyNumberFormat="1" applyFont="1" applyFill="1" applyBorder="1" applyAlignment="1">
      <alignment horizontal="center"/>
      <protection/>
    </xf>
    <xf numFmtId="0" fontId="29" fillId="4" borderId="19" xfId="83" applyNumberFormat="1" applyFont="1" applyFill="1" applyBorder="1" applyAlignment="1">
      <alignment horizontal="center"/>
      <protection/>
    </xf>
    <xf numFmtId="14" fontId="29" fillId="4" borderId="17" xfId="74" applyNumberFormat="1" applyFont="1" applyFill="1" applyBorder="1" applyAlignment="1">
      <alignment horizontal="center" vertical="center"/>
      <protection/>
    </xf>
    <xf numFmtId="49" fontId="29" fillId="4" borderId="17" xfId="74" applyNumberFormat="1" applyFont="1" applyFill="1" applyBorder="1" applyAlignment="1">
      <alignment horizontal="center" vertical="center"/>
      <protection/>
    </xf>
    <xf numFmtId="49" fontId="29" fillId="4" borderId="17" xfId="75" applyNumberFormat="1" applyFont="1" applyFill="1" applyBorder="1" applyAlignment="1">
      <alignment horizontal="center" vertical="center" wrapText="1"/>
      <protection/>
    </xf>
    <xf numFmtId="0" fontId="29" fillId="4" borderId="0" xfId="0" applyFont="1" applyFill="1" applyAlignment="1">
      <alignment/>
    </xf>
    <xf numFmtId="0" fontId="29" fillId="4" borderId="24" xfId="0" applyFont="1" applyFill="1" applyBorder="1" applyAlignment="1">
      <alignment horizontal="center" vertical="center"/>
    </xf>
    <xf numFmtId="49" fontId="29" fillId="4" borderId="25" xfId="74" applyNumberFormat="1" applyFont="1" applyFill="1" applyBorder="1" applyAlignment="1">
      <alignment horizontal="left" vertical="center"/>
      <protection/>
    </xf>
    <xf numFmtId="49" fontId="29" fillId="4" borderId="26" xfId="74" applyNumberFormat="1" applyFont="1" applyFill="1" applyBorder="1" applyAlignment="1">
      <alignment horizontal="left" vertical="center"/>
      <protection/>
    </xf>
    <xf numFmtId="0" fontId="29" fillId="4" borderId="24" xfId="74" applyFont="1" applyFill="1" applyBorder="1" applyAlignment="1">
      <alignment horizontal="center" vertical="center"/>
      <protection/>
    </xf>
    <xf numFmtId="14" fontId="29" fillId="4" borderId="24" xfId="74" applyNumberFormat="1" applyFont="1" applyFill="1" applyBorder="1" applyAlignment="1">
      <alignment horizontal="center" vertical="center"/>
      <protection/>
    </xf>
    <xf numFmtId="49" fontId="29" fillId="4" borderId="24" xfId="74" applyNumberFormat="1" applyFont="1" applyFill="1" applyBorder="1" applyAlignment="1">
      <alignment horizontal="center" vertical="center"/>
      <protection/>
    </xf>
    <xf numFmtId="49" fontId="29" fillId="4" borderId="24" xfId="75" applyNumberFormat="1" applyFont="1" applyFill="1" applyBorder="1" applyAlignment="1">
      <alignment horizontal="center" vertical="center" wrapText="1"/>
      <protection/>
    </xf>
    <xf numFmtId="2" fontId="48" fillId="4" borderId="24" xfId="83" applyNumberFormat="1" applyFont="1" applyFill="1" applyBorder="1" applyAlignment="1">
      <alignment horizontal="center" vertical="center" wrapText="1"/>
      <protection/>
    </xf>
    <xf numFmtId="0" fontId="48" fillId="4" borderId="24" xfId="76" applyFont="1" applyFill="1" applyBorder="1" applyAlignment="1">
      <alignment horizontal="center" vertical="center"/>
      <protection/>
    </xf>
    <xf numFmtId="2" fontId="48" fillId="4" borderId="21" xfId="83" applyNumberFormat="1" applyFont="1" applyFill="1" applyBorder="1" applyAlignment="1">
      <alignment horizontal="center" vertical="center" wrapText="1"/>
      <protection/>
    </xf>
    <xf numFmtId="0" fontId="48" fillId="4" borderId="21" xfId="76" applyFont="1" applyFill="1" applyBorder="1" applyAlignment="1">
      <alignment horizontal="center" vertical="center"/>
      <protection/>
    </xf>
    <xf numFmtId="0" fontId="5" fillId="4" borderId="0" xfId="0" applyFont="1" applyFill="1" applyAlignment="1">
      <alignment/>
    </xf>
    <xf numFmtId="1" fontId="29" fillId="4" borderId="17" xfId="80" applyNumberFormat="1" applyFont="1" applyFill="1" applyBorder="1" applyAlignment="1">
      <alignment horizontal="center" vertical="center"/>
      <protection/>
    </xf>
    <xf numFmtId="0" fontId="29" fillId="4" borderId="17" xfId="76" applyFont="1" applyFill="1" applyBorder="1" applyAlignment="1">
      <alignment horizontal="center" vertical="center"/>
      <protection/>
    </xf>
    <xf numFmtId="0" fontId="29" fillId="28" borderId="21" xfId="0" applyFont="1" applyFill="1" applyBorder="1" applyAlignment="1">
      <alignment horizontal="center" vertical="center"/>
    </xf>
    <xf numFmtId="0" fontId="29" fillId="7" borderId="21" xfId="0" applyFont="1" applyFill="1" applyBorder="1" applyAlignment="1">
      <alignment horizontal="center" vertical="center"/>
    </xf>
    <xf numFmtId="0" fontId="29" fillId="0" borderId="17" xfId="79" applyFont="1" applyFill="1" applyBorder="1" applyAlignment="1">
      <alignment horizontal="center" vertical="center"/>
      <protection/>
    </xf>
    <xf numFmtId="1" fontId="29" fillId="0" borderId="17" xfId="79" applyNumberFormat="1" applyFont="1" applyFill="1" applyBorder="1" applyAlignment="1">
      <alignment horizontal="center" vertical="center"/>
      <protection/>
    </xf>
    <xf numFmtId="0" fontId="29" fillId="0" borderId="17" xfId="76" applyFont="1" applyFill="1" applyBorder="1" applyAlignment="1">
      <alignment horizontal="center" vertical="center"/>
      <protection/>
    </xf>
    <xf numFmtId="1" fontId="29" fillId="4" borderId="21" xfId="80" applyNumberFormat="1" applyFont="1" applyFill="1" applyBorder="1" applyAlignment="1">
      <alignment horizontal="center" vertical="center"/>
      <protection/>
    </xf>
    <xf numFmtId="0" fontId="29" fillId="7" borderId="17" xfId="76" applyFont="1" applyFill="1" applyBorder="1" applyAlignment="1">
      <alignment horizontal="center" vertical="center"/>
      <protection/>
    </xf>
    <xf numFmtId="1" fontId="29" fillId="7" borderId="17" xfId="81" applyNumberFormat="1" applyFont="1" applyFill="1" applyBorder="1" applyAlignment="1">
      <alignment horizontal="center" vertical="center"/>
      <protection/>
    </xf>
    <xf numFmtId="1" fontId="29" fillId="7" borderId="24" xfId="81" applyNumberFormat="1" applyFont="1" applyFill="1" applyBorder="1" applyAlignment="1">
      <alignment horizontal="center" vertical="center"/>
      <protection/>
    </xf>
    <xf numFmtId="0" fontId="29" fillId="0" borderId="21" xfId="79" applyFont="1" applyFill="1" applyBorder="1" applyAlignment="1">
      <alignment horizontal="center" vertical="center"/>
      <protection/>
    </xf>
    <xf numFmtId="1" fontId="29" fillId="0" borderId="21" xfId="79" applyNumberFormat="1" applyFont="1" applyFill="1" applyBorder="1" applyAlignment="1">
      <alignment horizontal="center" vertical="center"/>
      <protection/>
    </xf>
    <xf numFmtId="0" fontId="29" fillId="7" borderId="17" xfId="79" applyFont="1" applyFill="1" applyBorder="1" applyAlignment="1">
      <alignment horizontal="center" vertical="center"/>
      <protection/>
    </xf>
    <xf numFmtId="1" fontId="29" fillId="7" borderId="17" xfId="79" applyNumberFormat="1" applyFont="1" applyFill="1" applyBorder="1" applyAlignment="1">
      <alignment horizontal="center" vertical="center"/>
      <protection/>
    </xf>
    <xf numFmtId="0" fontId="29" fillId="7" borderId="24" xfId="79" applyFont="1" applyFill="1" applyBorder="1" applyAlignment="1">
      <alignment horizontal="center" vertical="center"/>
      <protection/>
    </xf>
    <xf numFmtId="1" fontId="29" fillId="7" borderId="24" xfId="79" applyNumberFormat="1" applyFont="1" applyFill="1" applyBorder="1" applyAlignment="1">
      <alignment horizontal="center" vertical="center"/>
      <protection/>
    </xf>
    <xf numFmtId="0" fontId="5" fillId="0" borderId="0" xfId="77" applyNumberFormat="1" applyFont="1" applyFill="1" applyBorder="1" applyAlignment="1">
      <alignment horizontal="center"/>
      <protection/>
    </xf>
    <xf numFmtId="0" fontId="29" fillId="0" borderId="0" xfId="77" applyNumberFormat="1" applyFont="1" applyFill="1" applyAlignment="1">
      <alignment horizontal="center"/>
      <protection/>
    </xf>
    <xf numFmtId="0" fontId="29" fillId="0" borderId="0" xfId="77" applyFont="1" applyFill="1" applyAlignment="1">
      <alignment horizontal="center"/>
      <protection/>
    </xf>
    <xf numFmtId="0" fontId="5" fillId="0" borderId="0" xfId="77" applyNumberFormat="1" applyFont="1" applyFill="1" applyAlignment="1">
      <alignment/>
      <protection/>
    </xf>
    <xf numFmtId="0" fontId="48" fillId="0" borderId="0" xfId="77" applyFont="1" applyFill="1" applyAlignment="1">
      <alignment horizontal="center"/>
      <protection/>
    </xf>
    <xf numFmtId="0" fontId="29" fillId="0" borderId="0" xfId="77" applyFont="1" applyAlignment="1">
      <alignment horizontal="center"/>
      <protection/>
    </xf>
    <xf numFmtId="0" fontId="5" fillId="0" borderId="0" xfId="84" applyFont="1" applyFill="1" applyBorder="1">
      <alignment/>
      <protection/>
    </xf>
    <xf numFmtId="0" fontId="5" fillId="0" borderId="0" xfId="84" applyFont="1" applyFill="1" applyBorder="1" applyAlignment="1">
      <alignment horizontal="center"/>
      <protection/>
    </xf>
    <xf numFmtId="0" fontId="5" fillId="0" borderId="0" xfId="84" applyNumberFormat="1" applyFont="1" applyFill="1" applyBorder="1">
      <alignment/>
      <protection/>
    </xf>
    <xf numFmtId="0" fontId="48" fillId="0" borderId="0" xfId="77" applyFont="1" applyFill="1" applyBorder="1" applyAlignment="1">
      <alignment horizontal="center"/>
      <protection/>
    </xf>
    <xf numFmtId="0" fontId="5" fillId="0" borderId="0" xfId="84" applyFont="1" applyFill="1" applyAlignment="1">
      <alignment horizontal="center"/>
      <protection/>
    </xf>
    <xf numFmtId="0" fontId="5" fillId="0" borderId="0" xfId="84" applyNumberFormat="1" applyFont="1" applyFill="1">
      <alignment/>
      <protection/>
    </xf>
    <xf numFmtId="0" fontId="50" fillId="0" borderId="0" xfId="77" applyFont="1" applyFill="1" applyAlignment="1">
      <alignment horizontal="center"/>
      <protection/>
    </xf>
    <xf numFmtId="0" fontId="47" fillId="0" borderId="0" xfId="86" applyFont="1" applyFill="1" applyAlignment="1">
      <alignment horizontal="center"/>
      <protection/>
    </xf>
    <xf numFmtId="0" fontId="48" fillId="0" borderId="0" xfId="86" applyFont="1" applyFill="1" applyAlignment="1">
      <alignment horizontal="center"/>
      <protection/>
    </xf>
    <xf numFmtId="2" fontId="48" fillId="0" borderId="0" xfId="77" applyNumberFormat="1" applyFont="1" applyFill="1" applyAlignment="1">
      <alignment horizontal="center"/>
      <protection/>
    </xf>
    <xf numFmtId="0" fontId="50" fillId="7" borderId="21" xfId="78" applyFont="1" applyFill="1" applyBorder="1" applyAlignment="1">
      <alignment horizontal="center" vertical="center" wrapText="1"/>
      <protection/>
    </xf>
    <xf numFmtId="0" fontId="50" fillId="7" borderId="24" xfId="78" applyFont="1" applyFill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1" fillId="26" borderId="0" xfId="90" applyFont="1" applyFill="1" applyBorder="1" applyAlignment="1">
      <alignment horizontal="center" vertical="top" wrapText="1" readingOrder="1"/>
      <protection/>
    </xf>
    <xf numFmtId="0" fontId="28" fillId="0" borderId="0" xfId="90" applyFont="1" applyBorder="1" applyAlignment="1">
      <alignment horizontal="center" vertical="top"/>
      <protection/>
    </xf>
    <xf numFmtId="0" fontId="47" fillId="0" borderId="0" xfId="83" applyFont="1" applyFill="1" applyBorder="1" applyAlignment="1">
      <alignment horizontal="center"/>
      <protection/>
    </xf>
    <xf numFmtId="0" fontId="5" fillId="0" borderId="0" xfId="83" applyFont="1" applyFill="1" applyAlignment="1">
      <alignment horizontal="center"/>
      <protection/>
    </xf>
    <xf numFmtId="0" fontId="45" fillId="0" borderId="0" xfId="83" applyFont="1" applyFill="1" applyAlignment="1">
      <alignment horizontal="center"/>
      <protection/>
    </xf>
    <xf numFmtId="0" fontId="47" fillId="0" borderId="0" xfId="83" applyFont="1" applyFill="1" applyAlignment="1">
      <alignment horizontal="center"/>
      <protection/>
    </xf>
    <xf numFmtId="0" fontId="47" fillId="28" borderId="0" xfId="83" applyFont="1" applyFill="1" applyBorder="1" applyAlignment="1">
      <alignment horizontal="center"/>
      <protection/>
    </xf>
    <xf numFmtId="0" fontId="47" fillId="7" borderId="0" xfId="83" applyFont="1" applyFill="1" applyBorder="1" applyAlignment="1">
      <alignment horizontal="center"/>
      <protection/>
    </xf>
    <xf numFmtId="0" fontId="5" fillId="7" borderId="0" xfId="83" applyFont="1" applyFill="1" applyAlignment="1">
      <alignment horizontal="center"/>
      <protection/>
    </xf>
    <xf numFmtId="0" fontId="47" fillId="28" borderId="0" xfId="83" applyFont="1" applyFill="1" applyAlignment="1">
      <alignment horizontal="center"/>
      <protection/>
    </xf>
    <xf numFmtId="0" fontId="47" fillId="7" borderId="0" xfId="83" applyFont="1" applyFill="1" applyAlignment="1">
      <alignment horizontal="center"/>
      <protection/>
    </xf>
    <xf numFmtId="0" fontId="46" fillId="0" borderId="0" xfId="77" applyFont="1" applyFill="1" applyBorder="1" applyAlignment="1">
      <alignment horizontal="center"/>
      <protection/>
    </xf>
    <xf numFmtId="0" fontId="48" fillId="0" borderId="30" xfId="84" applyFont="1" applyFill="1" applyBorder="1" applyAlignment="1">
      <alignment horizontal="center" vertical="center" wrapText="1"/>
      <protection/>
    </xf>
    <xf numFmtId="0" fontId="48" fillId="0" borderId="38" xfId="84" applyFont="1" applyFill="1" applyBorder="1" applyAlignment="1">
      <alignment horizontal="center" vertical="center" wrapText="1"/>
      <protection/>
    </xf>
    <xf numFmtId="0" fontId="48" fillId="0" borderId="31" xfId="84" applyFont="1" applyFill="1" applyBorder="1" applyAlignment="1">
      <alignment horizontal="center" vertical="center" wrapText="1"/>
      <protection/>
    </xf>
  </cellXfs>
  <cellStyles count="8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_MAUDANHSACH_LOPSV_SV_2010" xfId="22"/>
    <cellStyle name="0,0&#13;&#10;NA&#13;&#10;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 4" xfId="71"/>
    <cellStyle name="Normal 6_du lieu sv_thuy tung" xfId="72"/>
    <cellStyle name="Normal_D10VTA2" xfId="73"/>
    <cellStyle name="Normal_D10VTA3" xfId="74"/>
    <cellStyle name="Normal_DS lop DHTX khoa 6.1theo QD thanh lap lop K6.1-MA MOI" xfId="75"/>
    <cellStyle name="Normal_HK1" xfId="76"/>
    <cellStyle name="Normal_LOP D10CQCN01_HOAI" xfId="77"/>
    <cellStyle name="Normal_LOP D10DTA1 " xfId="78"/>
    <cellStyle name="Normal_LOP D10VTA1" xfId="79"/>
    <cellStyle name="Normal_LOP D10VTA2" xfId="80"/>
    <cellStyle name="Normal_LOP D10VTA3" xfId="81"/>
    <cellStyle name="Normal_Quản lý CV đến (TUYET) NĂM 2007" xfId="82"/>
    <cellStyle name="Normal_Sheet1" xfId="83"/>
    <cellStyle name="Normal_Sheet1_LOP D10CQCN01_HOAI" xfId="84"/>
    <cellStyle name="Normal_Sheet3" xfId="85"/>
    <cellStyle name="Normal_Sheet3_BANG DIEM_D11CQDT01" xfId="86"/>
    <cellStyle name="Note" xfId="87"/>
    <cellStyle name="Output" xfId="88"/>
    <cellStyle name="Percent" xfId="89"/>
    <cellStyle name="Percent_Sheet6" xfId="90"/>
    <cellStyle name="Style 1" xfId="91"/>
    <cellStyle name="Title" xfId="92"/>
    <cellStyle name="Total" xfId="93"/>
    <cellStyle name="Warning Text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142875</xdr:rowOff>
    </xdr:from>
    <xdr:to>
      <xdr:col>1</xdr:col>
      <xdr:colOff>0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3429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476250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>
          <a:off x="4876800" y="3238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3" name="Line 4"/>
        <xdr:cNvSpPr>
          <a:spLocks/>
        </xdr:cNvSpPr>
      </xdr:nvSpPr>
      <xdr:spPr>
        <a:xfrm>
          <a:off x="3429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4" name="Line 5"/>
        <xdr:cNvSpPr>
          <a:spLocks/>
        </xdr:cNvSpPr>
      </xdr:nvSpPr>
      <xdr:spPr>
        <a:xfrm>
          <a:off x="3429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828675</xdr:colOff>
      <xdr:row>3</xdr:row>
      <xdr:rowOff>19050</xdr:rowOff>
    </xdr:from>
    <xdr:to>
      <xdr:col>2</xdr:col>
      <xdr:colOff>923925</xdr:colOff>
      <xdr:row>3</xdr:row>
      <xdr:rowOff>19050</xdr:rowOff>
    </xdr:to>
    <xdr:sp>
      <xdr:nvSpPr>
        <xdr:cNvPr id="5" name="Line 6"/>
        <xdr:cNvSpPr>
          <a:spLocks/>
        </xdr:cNvSpPr>
      </xdr:nvSpPr>
      <xdr:spPr>
        <a:xfrm>
          <a:off x="1171575" y="3429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142875</xdr:rowOff>
    </xdr:from>
    <xdr:to>
      <xdr:col>1</xdr:col>
      <xdr:colOff>0</xdr:colOff>
      <xdr:row>1</xdr:row>
      <xdr:rowOff>142875</xdr:rowOff>
    </xdr:to>
    <xdr:sp>
      <xdr:nvSpPr>
        <xdr:cNvPr id="6" name="Line 7"/>
        <xdr:cNvSpPr>
          <a:spLocks/>
        </xdr:cNvSpPr>
      </xdr:nvSpPr>
      <xdr:spPr>
        <a:xfrm>
          <a:off x="3429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476250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7" name="Line 8"/>
        <xdr:cNvSpPr>
          <a:spLocks/>
        </xdr:cNvSpPr>
      </xdr:nvSpPr>
      <xdr:spPr>
        <a:xfrm>
          <a:off x="4876800" y="3238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8" name="Line 9"/>
        <xdr:cNvSpPr>
          <a:spLocks/>
        </xdr:cNvSpPr>
      </xdr:nvSpPr>
      <xdr:spPr>
        <a:xfrm>
          <a:off x="3429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9" name="Line 10"/>
        <xdr:cNvSpPr>
          <a:spLocks/>
        </xdr:cNvSpPr>
      </xdr:nvSpPr>
      <xdr:spPr>
        <a:xfrm>
          <a:off x="3429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142875</xdr:rowOff>
    </xdr:from>
    <xdr:to>
      <xdr:col>1</xdr:col>
      <xdr:colOff>0</xdr:colOff>
      <xdr:row>1</xdr:row>
      <xdr:rowOff>142875</xdr:rowOff>
    </xdr:to>
    <xdr:sp>
      <xdr:nvSpPr>
        <xdr:cNvPr id="10" name="Line 11"/>
        <xdr:cNvSpPr>
          <a:spLocks/>
        </xdr:cNvSpPr>
      </xdr:nvSpPr>
      <xdr:spPr>
        <a:xfrm>
          <a:off x="3429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476250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1" name="Line 12"/>
        <xdr:cNvSpPr>
          <a:spLocks/>
        </xdr:cNvSpPr>
      </xdr:nvSpPr>
      <xdr:spPr>
        <a:xfrm>
          <a:off x="4876800" y="3238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12" name="Line 13"/>
        <xdr:cNvSpPr>
          <a:spLocks/>
        </xdr:cNvSpPr>
      </xdr:nvSpPr>
      <xdr:spPr>
        <a:xfrm>
          <a:off x="3429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13" name="Line 14"/>
        <xdr:cNvSpPr>
          <a:spLocks/>
        </xdr:cNvSpPr>
      </xdr:nvSpPr>
      <xdr:spPr>
        <a:xfrm>
          <a:off x="3429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419100</xdr:colOff>
      <xdr:row>3</xdr:row>
      <xdr:rowOff>0</xdr:rowOff>
    </xdr:from>
    <xdr:to>
      <xdr:col>6</xdr:col>
      <xdr:colOff>1438275</xdr:colOff>
      <xdr:row>3</xdr:row>
      <xdr:rowOff>0</xdr:rowOff>
    </xdr:to>
    <xdr:sp>
      <xdr:nvSpPr>
        <xdr:cNvPr id="14" name="Line 504"/>
        <xdr:cNvSpPr>
          <a:spLocks/>
        </xdr:cNvSpPr>
      </xdr:nvSpPr>
      <xdr:spPr>
        <a:xfrm>
          <a:off x="4819650" y="323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40303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40303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171450</xdr:rowOff>
    </xdr:from>
    <xdr:to>
      <xdr:col>22</xdr:col>
      <xdr:colOff>0</xdr:colOff>
      <xdr:row>1</xdr:row>
      <xdr:rowOff>171450</xdr:rowOff>
    </xdr:to>
    <xdr:sp>
      <xdr:nvSpPr>
        <xdr:cNvPr id="3" name="Line 1"/>
        <xdr:cNvSpPr>
          <a:spLocks/>
        </xdr:cNvSpPr>
      </xdr:nvSpPr>
      <xdr:spPr>
        <a:xfrm>
          <a:off x="115728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1285875</xdr:colOff>
      <xdr:row>2</xdr:row>
      <xdr:rowOff>152400</xdr:rowOff>
    </xdr:from>
    <xdr:to>
      <xdr:col>4</xdr:col>
      <xdr:colOff>28575</xdr:colOff>
      <xdr:row>2</xdr:row>
      <xdr:rowOff>152400</xdr:rowOff>
    </xdr:to>
    <xdr:sp>
      <xdr:nvSpPr>
        <xdr:cNvPr id="4" name="Line 2"/>
        <xdr:cNvSpPr>
          <a:spLocks/>
        </xdr:cNvSpPr>
      </xdr:nvSpPr>
      <xdr:spPr>
        <a:xfrm>
          <a:off x="1657350" y="4953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18</xdr:col>
      <xdr:colOff>133350</xdr:colOff>
      <xdr:row>2</xdr:row>
      <xdr:rowOff>9525</xdr:rowOff>
    </xdr:from>
    <xdr:to>
      <xdr:col>22</xdr:col>
      <xdr:colOff>333375</xdr:colOff>
      <xdr:row>2</xdr:row>
      <xdr:rowOff>9525</xdr:rowOff>
    </xdr:to>
    <xdr:sp>
      <xdr:nvSpPr>
        <xdr:cNvPr id="5" name="Line 31"/>
        <xdr:cNvSpPr>
          <a:spLocks/>
        </xdr:cNvSpPr>
      </xdr:nvSpPr>
      <xdr:spPr>
        <a:xfrm>
          <a:off x="10182225" y="3524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40303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40303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171450</xdr:rowOff>
    </xdr:from>
    <xdr:to>
      <xdr:col>22</xdr:col>
      <xdr:colOff>0</xdr:colOff>
      <xdr:row>1</xdr:row>
      <xdr:rowOff>171450</xdr:rowOff>
    </xdr:to>
    <xdr:sp>
      <xdr:nvSpPr>
        <xdr:cNvPr id="3" name="Line 1"/>
        <xdr:cNvSpPr>
          <a:spLocks/>
        </xdr:cNvSpPr>
      </xdr:nvSpPr>
      <xdr:spPr>
        <a:xfrm>
          <a:off x="115728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1285875</xdr:colOff>
      <xdr:row>2</xdr:row>
      <xdr:rowOff>152400</xdr:rowOff>
    </xdr:from>
    <xdr:to>
      <xdr:col>4</xdr:col>
      <xdr:colOff>28575</xdr:colOff>
      <xdr:row>2</xdr:row>
      <xdr:rowOff>152400</xdr:rowOff>
    </xdr:to>
    <xdr:sp>
      <xdr:nvSpPr>
        <xdr:cNvPr id="4" name="Line 2"/>
        <xdr:cNvSpPr>
          <a:spLocks/>
        </xdr:cNvSpPr>
      </xdr:nvSpPr>
      <xdr:spPr>
        <a:xfrm>
          <a:off x="1657350" y="4953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18</xdr:col>
      <xdr:colOff>133350</xdr:colOff>
      <xdr:row>2</xdr:row>
      <xdr:rowOff>9525</xdr:rowOff>
    </xdr:from>
    <xdr:to>
      <xdr:col>22</xdr:col>
      <xdr:colOff>333375</xdr:colOff>
      <xdr:row>2</xdr:row>
      <xdr:rowOff>9525</xdr:rowOff>
    </xdr:to>
    <xdr:sp>
      <xdr:nvSpPr>
        <xdr:cNvPr id="5" name="Line 5"/>
        <xdr:cNvSpPr>
          <a:spLocks/>
        </xdr:cNvSpPr>
      </xdr:nvSpPr>
      <xdr:spPr>
        <a:xfrm>
          <a:off x="10182225" y="3524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8199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</xdr:col>
      <xdr:colOff>581025</xdr:colOff>
      <xdr:row>2</xdr:row>
      <xdr:rowOff>190500</xdr:rowOff>
    </xdr:from>
    <xdr:to>
      <xdr:col>4</xdr:col>
      <xdr:colOff>0</xdr:colOff>
      <xdr:row>2</xdr:row>
      <xdr:rowOff>190500</xdr:rowOff>
    </xdr:to>
    <xdr:sp>
      <xdr:nvSpPr>
        <xdr:cNvPr id="3" name="Line 3"/>
        <xdr:cNvSpPr>
          <a:spLocks/>
        </xdr:cNvSpPr>
      </xdr:nvSpPr>
      <xdr:spPr>
        <a:xfrm>
          <a:off x="2362200" y="571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16</xdr:col>
      <xdr:colOff>85725</xdr:colOff>
      <xdr:row>1</xdr:row>
      <xdr:rowOff>180975</xdr:rowOff>
    </xdr:from>
    <xdr:to>
      <xdr:col>19</xdr:col>
      <xdr:colOff>0</xdr:colOff>
      <xdr:row>1</xdr:row>
      <xdr:rowOff>180975</xdr:rowOff>
    </xdr:to>
    <xdr:sp>
      <xdr:nvSpPr>
        <xdr:cNvPr id="4" name="Line 5"/>
        <xdr:cNvSpPr>
          <a:spLocks/>
        </xdr:cNvSpPr>
      </xdr:nvSpPr>
      <xdr:spPr>
        <a:xfrm flipV="1">
          <a:off x="7629525" y="3714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angday-TKB\GVTG\Thong%20ke%20GVTG%202010%20(Quy%20I-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(3)"/>
      <sheetName val="2009(2)"/>
      <sheetName val="2010(1)"/>
      <sheetName val="HSo TG"/>
      <sheetName val="KLg thinh giang"/>
      <sheetName val="TT1"/>
      <sheetName val="TT2"/>
      <sheetName val="TT3"/>
      <sheetName val="TT4"/>
      <sheetName val="TT5"/>
      <sheetName val="TT4 (2)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9"/>
  <sheetViews>
    <sheetView workbookViewId="0" topLeftCell="A54">
      <selection activeCell="B81" sqref="B81:B90"/>
    </sheetView>
  </sheetViews>
  <sheetFormatPr defaultColWidth="7.8984375" defaultRowHeight="15"/>
  <cols>
    <col min="1" max="1" width="3.59765625" style="44" customWidth="1"/>
    <col min="2" max="2" width="11.59765625" style="4" customWidth="1"/>
    <col min="3" max="3" width="16.69921875" style="87" customWidth="1"/>
    <col min="4" max="4" width="8.59765625" style="88" customWidth="1"/>
    <col min="5" max="5" width="5.69921875" style="4" customWidth="1"/>
    <col min="6" max="6" width="11" style="4" customWidth="1"/>
    <col min="7" max="7" width="15.19921875" style="89" customWidth="1"/>
    <col min="8" max="8" width="11.09765625" style="4" customWidth="1"/>
    <col min="9" max="16384" width="7.8984375" style="44" customWidth="1"/>
  </cols>
  <sheetData>
    <row r="1" spans="1:8" s="4" customFormat="1" ht="12.75" customHeight="1">
      <c r="A1" s="1" t="s">
        <v>0</v>
      </c>
      <c r="B1" s="1"/>
      <c r="C1" s="1"/>
      <c r="D1" s="2"/>
      <c r="E1" s="396" t="s">
        <v>1</v>
      </c>
      <c r="F1" s="396"/>
      <c r="G1" s="396"/>
      <c r="H1" s="396"/>
    </row>
    <row r="2" spans="1:8" s="4" customFormat="1" ht="12.75" customHeight="1">
      <c r="A2" s="396" t="s">
        <v>2</v>
      </c>
      <c r="B2" s="396"/>
      <c r="C2" s="396"/>
      <c r="D2" s="396"/>
      <c r="E2" s="396" t="s">
        <v>3</v>
      </c>
      <c r="F2" s="396"/>
      <c r="G2" s="396"/>
      <c r="H2" s="396"/>
    </row>
    <row r="3" spans="1:8" s="4" customFormat="1" ht="12.75" customHeight="1" hidden="1">
      <c r="A3" s="396" t="s">
        <v>4</v>
      </c>
      <c r="B3" s="396"/>
      <c r="C3" s="396"/>
      <c r="D3" s="396"/>
      <c r="E3" s="5"/>
      <c r="F3" s="5"/>
      <c r="G3" s="6"/>
      <c r="H3" s="7"/>
    </row>
    <row r="4" spans="1:8" s="4" customFormat="1" ht="16.5" customHeight="1">
      <c r="A4" s="3"/>
      <c r="B4" s="3"/>
      <c r="C4" s="5"/>
      <c r="D4" s="8"/>
      <c r="E4" s="5"/>
      <c r="F4" s="5"/>
      <c r="G4" s="6"/>
      <c r="H4" s="7"/>
    </row>
    <row r="5" spans="1:8" s="4" customFormat="1" ht="42.75" customHeight="1">
      <c r="A5" s="395" t="s">
        <v>5</v>
      </c>
      <c r="B5" s="395"/>
      <c r="C5" s="395"/>
      <c r="D5" s="395"/>
      <c r="E5" s="395"/>
      <c r="F5" s="395"/>
      <c r="G5" s="395"/>
      <c r="H5" s="395"/>
    </row>
    <row r="6" spans="1:8" s="4" customFormat="1" ht="9" customHeight="1">
      <c r="A6" s="9"/>
      <c r="B6" s="9"/>
      <c r="C6" s="9"/>
      <c r="D6" s="10"/>
      <c r="E6" s="9"/>
      <c r="F6" s="11"/>
      <c r="G6" s="12"/>
      <c r="H6" s="11"/>
    </row>
    <row r="7" spans="1:8" s="18" customFormat="1" ht="30" customHeight="1">
      <c r="A7" s="13" t="s">
        <v>6</v>
      </c>
      <c r="B7" s="14" t="s">
        <v>7</v>
      </c>
      <c r="C7" s="14" t="s">
        <v>8</v>
      </c>
      <c r="D7" s="15" t="s">
        <v>9</v>
      </c>
      <c r="E7" s="14" t="s">
        <v>10</v>
      </c>
      <c r="F7" s="14" t="s">
        <v>11</v>
      </c>
      <c r="G7" s="16" t="s">
        <v>12</v>
      </c>
      <c r="H7" s="17" t="s">
        <v>13</v>
      </c>
    </row>
    <row r="8" spans="1:8" s="18" customFormat="1" ht="25.5" customHeight="1">
      <c r="A8" s="19">
        <v>1</v>
      </c>
      <c r="B8" s="20" t="s">
        <v>14</v>
      </c>
      <c r="C8" s="21" t="s">
        <v>15</v>
      </c>
      <c r="D8" s="22" t="s">
        <v>16</v>
      </c>
      <c r="E8" s="23" t="s">
        <v>17</v>
      </c>
      <c r="F8" s="24" t="s">
        <v>18</v>
      </c>
      <c r="G8" s="25" t="s">
        <v>19</v>
      </c>
      <c r="H8" s="26" t="s">
        <v>20</v>
      </c>
    </row>
    <row r="9" spans="1:8" s="18" customFormat="1" ht="25.5" customHeight="1">
      <c r="A9" s="19">
        <v>2</v>
      </c>
      <c r="B9" s="27" t="s">
        <v>21</v>
      </c>
      <c r="C9" s="28" t="s">
        <v>22</v>
      </c>
      <c r="D9" s="29" t="s">
        <v>23</v>
      </c>
      <c r="E9" s="30" t="s">
        <v>17</v>
      </c>
      <c r="F9" s="31" t="s">
        <v>24</v>
      </c>
      <c r="G9" s="32" t="s">
        <v>19</v>
      </c>
      <c r="H9" s="33" t="s">
        <v>20</v>
      </c>
    </row>
    <row r="10" spans="1:8" s="18" customFormat="1" ht="25.5" customHeight="1">
      <c r="A10" s="19">
        <v>3</v>
      </c>
      <c r="B10" s="27" t="s">
        <v>25</v>
      </c>
      <c r="C10" s="28" t="s">
        <v>26</v>
      </c>
      <c r="D10" s="29" t="s">
        <v>27</v>
      </c>
      <c r="E10" s="30" t="s">
        <v>17</v>
      </c>
      <c r="F10" s="31" t="s">
        <v>28</v>
      </c>
      <c r="G10" s="32" t="s">
        <v>29</v>
      </c>
      <c r="H10" s="33" t="s">
        <v>20</v>
      </c>
    </row>
    <row r="11" spans="1:8" s="18" customFormat="1" ht="25.5" customHeight="1">
      <c r="A11" s="19">
        <v>4</v>
      </c>
      <c r="B11" s="27" t="s">
        <v>30</v>
      </c>
      <c r="C11" s="28" t="s">
        <v>31</v>
      </c>
      <c r="D11" s="29" t="s">
        <v>32</v>
      </c>
      <c r="E11" s="30" t="s">
        <v>17</v>
      </c>
      <c r="F11" s="31" t="s">
        <v>33</v>
      </c>
      <c r="G11" s="32" t="s">
        <v>34</v>
      </c>
      <c r="H11" s="33" t="s">
        <v>20</v>
      </c>
    </row>
    <row r="12" spans="1:8" s="18" customFormat="1" ht="25.5" customHeight="1">
      <c r="A12" s="19">
        <v>5</v>
      </c>
      <c r="B12" s="27" t="s">
        <v>35</v>
      </c>
      <c r="C12" s="34" t="s">
        <v>36</v>
      </c>
      <c r="D12" s="29" t="s">
        <v>37</v>
      </c>
      <c r="E12" s="30" t="s">
        <v>17</v>
      </c>
      <c r="F12" s="31" t="s">
        <v>38</v>
      </c>
      <c r="G12" s="32" t="s">
        <v>39</v>
      </c>
      <c r="H12" s="33"/>
    </row>
    <row r="13" spans="1:8" s="18" customFormat="1" ht="25.5" customHeight="1">
      <c r="A13" s="19">
        <v>6</v>
      </c>
      <c r="B13" s="27" t="s">
        <v>40</v>
      </c>
      <c r="C13" s="28" t="s">
        <v>41</v>
      </c>
      <c r="D13" s="29" t="s">
        <v>42</v>
      </c>
      <c r="E13" s="30" t="s">
        <v>17</v>
      </c>
      <c r="F13" s="31" t="s">
        <v>43</v>
      </c>
      <c r="G13" s="32" t="s">
        <v>44</v>
      </c>
      <c r="H13" s="33"/>
    </row>
    <row r="14" spans="1:8" s="18" customFormat="1" ht="25.5" customHeight="1">
      <c r="A14" s="19">
        <v>7</v>
      </c>
      <c r="B14" s="27" t="s">
        <v>45</v>
      </c>
      <c r="C14" s="35" t="s">
        <v>46</v>
      </c>
      <c r="D14" s="29" t="s">
        <v>47</v>
      </c>
      <c r="E14" s="30" t="s">
        <v>17</v>
      </c>
      <c r="F14" s="31" t="s">
        <v>48</v>
      </c>
      <c r="G14" s="32" t="s">
        <v>49</v>
      </c>
      <c r="H14" s="33" t="s">
        <v>20</v>
      </c>
    </row>
    <row r="15" spans="1:8" s="18" customFormat="1" ht="25.5" customHeight="1">
      <c r="A15" s="19">
        <v>8</v>
      </c>
      <c r="B15" s="27" t="s">
        <v>50</v>
      </c>
      <c r="C15" s="28" t="s">
        <v>51</v>
      </c>
      <c r="D15" s="29" t="s">
        <v>47</v>
      </c>
      <c r="E15" s="30" t="s">
        <v>17</v>
      </c>
      <c r="F15" s="31" t="s">
        <v>52</v>
      </c>
      <c r="G15" s="32" t="s">
        <v>39</v>
      </c>
      <c r="H15" s="33" t="s">
        <v>20</v>
      </c>
    </row>
    <row r="16" spans="1:8" s="18" customFormat="1" ht="25.5" customHeight="1">
      <c r="A16" s="19">
        <v>9</v>
      </c>
      <c r="B16" s="27" t="s">
        <v>53</v>
      </c>
      <c r="C16" s="28" t="s">
        <v>54</v>
      </c>
      <c r="D16" s="29" t="s">
        <v>47</v>
      </c>
      <c r="E16" s="30" t="s">
        <v>17</v>
      </c>
      <c r="F16" s="31" t="s">
        <v>55</v>
      </c>
      <c r="G16" s="32" t="s">
        <v>56</v>
      </c>
      <c r="H16" s="33"/>
    </row>
    <row r="17" spans="1:8" s="18" customFormat="1" ht="25.5" customHeight="1">
      <c r="A17" s="19">
        <v>10</v>
      </c>
      <c r="B17" s="27" t="s">
        <v>57</v>
      </c>
      <c r="C17" s="28" t="s">
        <v>58</v>
      </c>
      <c r="D17" s="29" t="s">
        <v>47</v>
      </c>
      <c r="E17" s="30" t="s">
        <v>17</v>
      </c>
      <c r="F17" s="31" t="s">
        <v>59</v>
      </c>
      <c r="G17" s="32" t="s">
        <v>39</v>
      </c>
      <c r="H17" s="33" t="s">
        <v>20</v>
      </c>
    </row>
    <row r="18" spans="1:8" s="18" customFormat="1" ht="25.5" customHeight="1">
      <c r="A18" s="19">
        <v>11</v>
      </c>
      <c r="B18" s="27" t="s">
        <v>60</v>
      </c>
      <c r="C18" s="35" t="s">
        <v>61</v>
      </c>
      <c r="D18" s="36" t="s">
        <v>62</v>
      </c>
      <c r="E18" s="30" t="s">
        <v>17</v>
      </c>
      <c r="F18" s="31" t="s">
        <v>63</v>
      </c>
      <c r="G18" s="37" t="s">
        <v>64</v>
      </c>
      <c r="H18" s="33" t="s">
        <v>65</v>
      </c>
    </row>
    <row r="19" spans="1:8" s="18" customFormat="1" ht="25.5" customHeight="1">
      <c r="A19" s="19">
        <v>12</v>
      </c>
      <c r="B19" s="27" t="s">
        <v>66</v>
      </c>
      <c r="C19" s="35" t="s">
        <v>67</v>
      </c>
      <c r="D19" s="29" t="s">
        <v>68</v>
      </c>
      <c r="E19" s="30" t="s">
        <v>17</v>
      </c>
      <c r="F19" s="31" t="s">
        <v>69</v>
      </c>
      <c r="G19" s="32" t="s">
        <v>70</v>
      </c>
      <c r="H19" s="33"/>
    </row>
    <row r="20" spans="1:8" s="18" customFormat="1" ht="25.5" customHeight="1">
      <c r="A20" s="19">
        <v>13</v>
      </c>
      <c r="B20" s="27" t="s">
        <v>71</v>
      </c>
      <c r="C20" s="28" t="s">
        <v>72</v>
      </c>
      <c r="D20" s="29" t="s">
        <v>73</v>
      </c>
      <c r="E20" s="30" t="s">
        <v>74</v>
      </c>
      <c r="F20" s="31" t="s">
        <v>75</v>
      </c>
      <c r="G20" s="32" t="s">
        <v>44</v>
      </c>
      <c r="H20" s="33" t="s">
        <v>20</v>
      </c>
    </row>
    <row r="21" spans="1:8" s="18" customFormat="1" ht="25.5" customHeight="1">
      <c r="A21" s="19">
        <v>14</v>
      </c>
      <c r="B21" s="27" t="s">
        <v>76</v>
      </c>
      <c r="C21" s="28" t="s">
        <v>77</v>
      </c>
      <c r="D21" s="29" t="s">
        <v>78</v>
      </c>
      <c r="E21" s="30" t="s">
        <v>17</v>
      </c>
      <c r="F21" s="31" t="s">
        <v>79</v>
      </c>
      <c r="G21" s="32" t="s">
        <v>80</v>
      </c>
      <c r="H21" s="33"/>
    </row>
    <row r="22" spans="1:8" s="18" customFormat="1" ht="25.5" customHeight="1">
      <c r="A22" s="19">
        <v>15</v>
      </c>
      <c r="B22" s="27" t="s">
        <v>81</v>
      </c>
      <c r="C22" s="28" t="s">
        <v>22</v>
      </c>
      <c r="D22" s="29" t="s">
        <v>82</v>
      </c>
      <c r="E22" s="30" t="s">
        <v>17</v>
      </c>
      <c r="F22" s="31" t="s">
        <v>83</v>
      </c>
      <c r="G22" s="32" t="s">
        <v>39</v>
      </c>
      <c r="H22" s="33"/>
    </row>
    <row r="23" spans="1:8" s="18" customFormat="1" ht="25.5" customHeight="1">
      <c r="A23" s="19">
        <v>16</v>
      </c>
      <c r="B23" s="27" t="s">
        <v>84</v>
      </c>
      <c r="C23" s="28" t="s">
        <v>85</v>
      </c>
      <c r="D23" s="29" t="s">
        <v>86</v>
      </c>
      <c r="E23" s="30" t="s">
        <v>17</v>
      </c>
      <c r="F23" s="31" t="s">
        <v>87</v>
      </c>
      <c r="G23" s="32" t="s">
        <v>64</v>
      </c>
      <c r="H23" s="33"/>
    </row>
    <row r="24" spans="1:8" s="18" customFormat="1" ht="25.5" customHeight="1">
      <c r="A24" s="19">
        <v>17</v>
      </c>
      <c r="B24" s="27" t="s">
        <v>88</v>
      </c>
      <c r="C24" s="35" t="s">
        <v>58</v>
      </c>
      <c r="D24" s="29" t="s">
        <v>86</v>
      </c>
      <c r="E24" s="30" t="s">
        <v>17</v>
      </c>
      <c r="F24" s="31" t="s">
        <v>89</v>
      </c>
      <c r="G24" s="32" t="s">
        <v>90</v>
      </c>
      <c r="H24" s="33"/>
    </row>
    <row r="25" spans="1:8" s="18" customFormat="1" ht="25.5" customHeight="1">
      <c r="A25" s="19">
        <v>18</v>
      </c>
      <c r="B25" s="27" t="s">
        <v>91</v>
      </c>
      <c r="C25" s="28" t="s">
        <v>92</v>
      </c>
      <c r="D25" s="29" t="s">
        <v>86</v>
      </c>
      <c r="E25" s="30" t="s">
        <v>17</v>
      </c>
      <c r="F25" s="31" t="s">
        <v>93</v>
      </c>
      <c r="G25" s="32" t="s">
        <v>94</v>
      </c>
      <c r="H25" s="33"/>
    </row>
    <row r="26" spans="1:8" s="18" customFormat="1" ht="25.5" customHeight="1">
      <c r="A26" s="19">
        <v>19</v>
      </c>
      <c r="B26" s="27" t="s">
        <v>95</v>
      </c>
      <c r="C26" s="34" t="s">
        <v>96</v>
      </c>
      <c r="D26" s="29" t="s">
        <v>97</v>
      </c>
      <c r="E26" s="30" t="s">
        <v>74</v>
      </c>
      <c r="F26" s="31" t="s">
        <v>98</v>
      </c>
      <c r="G26" s="32" t="s">
        <v>99</v>
      </c>
      <c r="H26" s="33"/>
    </row>
    <row r="27" spans="1:8" s="18" customFormat="1" ht="25.5" customHeight="1">
      <c r="A27" s="19">
        <v>20</v>
      </c>
      <c r="B27" s="27" t="s">
        <v>100</v>
      </c>
      <c r="C27" s="28" t="s">
        <v>101</v>
      </c>
      <c r="D27" s="29" t="s">
        <v>102</v>
      </c>
      <c r="E27" s="30" t="s">
        <v>17</v>
      </c>
      <c r="F27" s="31" t="s">
        <v>103</v>
      </c>
      <c r="G27" s="32" t="s">
        <v>44</v>
      </c>
      <c r="H27" s="33"/>
    </row>
    <row r="28" spans="1:8" s="18" customFormat="1" ht="25.5" customHeight="1">
      <c r="A28" s="19">
        <v>21</v>
      </c>
      <c r="B28" s="27" t="s">
        <v>104</v>
      </c>
      <c r="C28" s="28" t="s">
        <v>105</v>
      </c>
      <c r="D28" s="29" t="s">
        <v>106</v>
      </c>
      <c r="E28" s="30" t="s">
        <v>74</v>
      </c>
      <c r="F28" s="31" t="s">
        <v>107</v>
      </c>
      <c r="G28" s="32" t="s">
        <v>90</v>
      </c>
      <c r="H28" s="33" t="s">
        <v>20</v>
      </c>
    </row>
    <row r="29" spans="1:8" s="38" customFormat="1" ht="25.5" customHeight="1">
      <c r="A29" s="19">
        <v>22</v>
      </c>
      <c r="B29" s="27" t="s">
        <v>108</v>
      </c>
      <c r="C29" s="35" t="s">
        <v>109</v>
      </c>
      <c r="D29" s="29" t="s">
        <v>110</v>
      </c>
      <c r="E29" s="30" t="s">
        <v>17</v>
      </c>
      <c r="F29" s="31" t="s">
        <v>111</v>
      </c>
      <c r="G29" s="32" t="s">
        <v>49</v>
      </c>
      <c r="H29" s="33" t="s">
        <v>20</v>
      </c>
    </row>
    <row r="30" spans="1:8" s="38" customFormat="1" ht="25.5" customHeight="1">
      <c r="A30" s="19">
        <v>23</v>
      </c>
      <c r="B30" s="27" t="s">
        <v>112</v>
      </c>
      <c r="C30" s="28" t="s">
        <v>113</v>
      </c>
      <c r="D30" s="29" t="s">
        <v>114</v>
      </c>
      <c r="E30" s="30" t="s">
        <v>17</v>
      </c>
      <c r="F30" s="31" t="s">
        <v>115</v>
      </c>
      <c r="G30" s="32" t="s">
        <v>116</v>
      </c>
      <c r="H30" s="33"/>
    </row>
    <row r="31" spans="1:8" s="38" customFormat="1" ht="25.5" customHeight="1">
      <c r="A31" s="19">
        <v>24</v>
      </c>
      <c r="B31" s="27" t="s">
        <v>117</v>
      </c>
      <c r="C31" s="28" t="s">
        <v>118</v>
      </c>
      <c r="D31" s="29" t="s">
        <v>119</v>
      </c>
      <c r="E31" s="30" t="s">
        <v>17</v>
      </c>
      <c r="F31" s="31" t="s">
        <v>120</v>
      </c>
      <c r="G31" s="32" t="s">
        <v>19</v>
      </c>
      <c r="H31" s="33"/>
    </row>
    <row r="32" spans="1:8" s="38" customFormat="1" ht="25.5" customHeight="1">
      <c r="A32" s="19">
        <v>25</v>
      </c>
      <c r="B32" s="27" t="s">
        <v>121</v>
      </c>
      <c r="C32" s="35" t="s">
        <v>122</v>
      </c>
      <c r="D32" s="29" t="s">
        <v>123</v>
      </c>
      <c r="E32" s="30" t="s">
        <v>17</v>
      </c>
      <c r="F32" s="31" t="s">
        <v>52</v>
      </c>
      <c r="G32" s="32" t="s">
        <v>124</v>
      </c>
      <c r="H32" s="33"/>
    </row>
    <row r="33" spans="1:8" s="38" customFormat="1" ht="25.5" customHeight="1">
      <c r="A33" s="19">
        <v>26</v>
      </c>
      <c r="B33" s="27" t="s">
        <v>125</v>
      </c>
      <c r="C33" s="35" t="s">
        <v>126</v>
      </c>
      <c r="D33" s="29" t="s">
        <v>127</v>
      </c>
      <c r="E33" s="30" t="s">
        <v>17</v>
      </c>
      <c r="F33" s="31" t="s">
        <v>128</v>
      </c>
      <c r="G33" s="32" t="s">
        <v>129</v>
      </c>
      <c r="H33" s="33"/>
    </row>
    <row r="34" spans="1:8" s="38" customFormat="1" ht="25.5" customHeight="1">
      <c r="A34" s="19">
        <v>27</v>
      </c>
      <c r="B34" s="27" t="s">
        <v>130</v>
      </c>
      <c r="C34" s="35" t="s">
        <v>131</v>
      </c>
      <c r="D34" s="29" t="s">
        <v>132</v>
      </c>
      <c r="E34" s="30" t="s">
        <v>17</v>
      </c>
      <c r="F34" s="31" t="s">
        <v>133</v>
      </c>
      <c r="G34" s="32" t="s">
        <v>134</v>
      </c>
      <c r="H34" s="33" t="s">
        <v>20</v>
      </c>
    </row>
    <row r="35" spans="1:8" s="38" customFormat="1" ht="25.5" customHeight="1">
      <c r="A35" s="19">
        <v>28</v>
      </c>
      <c r="B35" s="27" t="s">
        <v>135</v>
      </c>
      <c r="C35" s="34" t="s">
        <v>136</v>
      </c>
      <c r="D35" s="29" t="s">
        <v>137</v>
      </c>
      <c r="E35" s="30" t="s">
        <v>17</v>
      </c>
      <c r="F35" s="31" t="s">
        <v>138</v>
      </c>
      <c r="G35" s="32" t="s">
        <v>139</v>
      </c>
      <c r="H35" s="33" t="s">
        <v>20</v>
      </c>
    </row>
    <row r="36" spans="1:8" s="38" customFormat="1" ht="25.5" customHeight="1">
      <c r="A36" s="19">
        <v>29</v>
      </c>
      <c r="B36" s="27" t="s">
        <v>140</v>
      </c>
      <c r="C36" s="34" t="s">
        <v>141</v>
      </c>
      <c r="D36" s="29" t="s">
        <v>137</v>
      </c>
      <c r="E36" s="30" t="s">
        <v>17</v>
      </c>
      <c r="F36" s="31" t="s">
        <v>142</v>
      </c>
      <c r="G36" s="32" t="s">
        <v>116</v>
      </c>
      <c r="H36" s="33"/>
    </row>
    <row r="37" spans="1:8" s="38" customFormat="1" ht="25.5" customHeight="1">
      <c r="A37" s="19">
        <v>30</v>
      </c>
      <c r="B37" s="27" t="s">
        <v>143</v>
      </c>
      <c r="C37" s="28" t="s">
        <v>144</v>
      </c>
      <c r="D37" s="29" t="s">
        <v>145</v>
      </c>
      <c r="E37" s="39" t="s">
        <v>74</v>
      </c>
      <c r="F37" s="40" t="s">
        <v>146</v>
      </c>
      <c r="G37" s="32" t="s">
        <v>129</v>
      </c>
      <c r="H37" s="33" t="s">
        <v>20</v>
      </c>
    </row>
    <row r="38" spans="1:8" s="38" customFormat="1" ht="25.5" customHeight="1">
      <c r="A38" s="19">
        <v>31</v>
      </c>
      <c r="B38" s="27" t="s">
        <v>147</v>
      </c>
      <c r="C38" s="35" t="s">
        <v>148</v>
      </c>
      <c r="D38" s="29" t="s">
        <v>149</v>
      </c>
      <c r="E38" s="30" t="s">
        <v>17</v>
      </c>
      <c r="F38" s="31">
        <v>33989</v>
      </c>
      <c r="G38" s="32" t="s">
        <v>150</v>
      </c>
      <c r="H38" s="33"/>
    </row>
    <row r="39" spans="1:8" s="38" customFormat="1" ht="25.5" customHeight="1">
      <c r="A39" s="19">
        <v>32</v>
      </c>
      <c r="B39" s="27" t="s">
        <v>151</v>
      </c>
      <c r="C39" s="28" t="s">
        <v>152</v>
      </c>
      <c r="D39" s="29" t="s">
        <v>149</v>
      </c>
      <c r="E39" s="30" t="s">
        <v>17</v>
      </c>
      <c r="F39" s="31" t="s">
        <v>153</v>
      </c>
      <c r="G39" s="32" t="s">
        <v>19</v>
      </c>
      <c r="H39" s="33"/>
    </row>
    <row r="40" spans="1:8" s="38" customFormat="1" ht="25.5" customHeight="1">
      <c r="A40" s="19">
        <v>33</v>
      </c>
      <c r="B40" s="27" t="s">
        <v>154</v>
      </c>
      <c r="C40" s="28" t="s">
        <v>155</v>
      </c>
      <c r="D40" s="29" t="s">
        <v>149</v>
      </c>
      <c r="E40" s="30" t="s">
        <v>17</v>
      </c>
      <c r="F40" s="31" t="s">
        <v>156</v>
      </c>
      <c r="G40" s="32" t="s">
        <v>157</v>
      </c>
      <c r="H40" s="33" t="s">
        <v>158</v>
      </c>
    </row>
    <row r="41" spans="1:8" s="38" customFormat="1" ht="25.5" customHeight="1">
      <c r="A41" s="19">
        <v>34</v>
      </c>
      <c r="B41" s="27" t="s">
        <v>159</v>
      </c>
      <c r="C41" s="35" t="s">
        <v>160</v>
      </c>
      <c r="D41" s="29" t="s">
        <v>161</v>
      </c>
      <c r="E41" s="30" t="s">
        <v>17</v>
      </c>
      <c r="F41" s="31" t="s">
        <v>162</v>
      </c>
      <c r="G41" s="32" t="s">
        <v>134</v>
      </c>
      <c r="H41" s="33"/>
    </row>
    <row r="42" spans="1:8" s="38" customFormat="1" ht="25.5" customHeight="1">
      <c r="A42" s="19">
        <v>35</v>
      </c>
      <c r="B42" s="27" t="s">
        <v>163</v>
      </c>
      <c r="C42" s="28" t="s">
        <v>164</v>
      </c>
      <c r="D42" s="29" t="s">
        <v>165</v>
      </c>
      <c r="E42" s="30" t="s">
        <v>17</v>
      </c>
      <c r="F42" s="31" t="s">
        <v>166</v>
      </c>
      <c r="G42" s="32" t="s">
        <v>167</v>
      </c>
      <c r="H42" s="33"/>
    </row>
    <row r="43" spans="1:8" s="38" customFormat="1" ht="25.5" customHeight="1">
      <c r="A43" s="19">
        <v>36</v>
      </c>
      <c r="B43" s="27" t="s">
        <v>168</v>
      </c>
      <c r="C43" s="34" t="s">
        <v>169</v>
      </c>
      <c r="D43" s="29" t="s">
        <v>170</v>
      </c>
      <c r="E43" s="30" t="s">
        <v>17</v>
      </c>
      <c r="F43" s="31" t="s">
        <v>171</v>
      </c>
      <c r="G43" s="32" t="s">
        <v>172</v>
      </c>
      <c r="H43" s="33"/>
    </row>
    <row r="44" spans="1:8" s="38" customFormat="1" ht="25.5" customHeight="1">
      <c r="A44" s="19">
        <v>37</v>
      </c>
      <c r="B44" s="27" t="s">
        <v>173</v>
      </c>
      <c r="C44" s="35" t="s">
        <v>174</v>
      </c>
      <c r="D44" s="29" t="s">
        <v>175</v>
      </c>
      <c r="E44" s="30" t="s">
        <v>17</v>
      </c>
      <c r="F44" s="31" t="s">
        <v>176</v>
      </c>
      <c r="G44" s="32" t="s">
        <v>167</v>
      </c>
      <c r="H44" s="33"/>
    </row>
    <row r="45" spans="1:8" s="38" customFormat="1" ht="25.5" customHeight="1">
      <c r="A45" s="19">
        <v>38</v>
      </c>
      <c r="B45" s="27" t="s">
        <v>177</v>
      </c>
      <c r="C45" s="34" t="s">
        <v>26</v>
      </c>
      <c r="D45" s="29" t="s">
        <v>175</v>
      </c>
      <c r="E45" s="30" t="s">
        <v>17</v>
      </c>
      <c r="F45" s="31" t="s">
        <v>178</v>
      </c>
      <c r="G45" s="32" t="s">
        <v>39</v>
      </c>
      <c r="H45" s="33"/>
    </row>
    <row r="46" spans="1:8" s="38" customFormat="1" ht="25.5" customHeight="1">
      <c r="A46" s="19">
        <v>39</v>
      </c>
      <c r="B46" s="27" t="s">
        <v>179</v>
      </c>
      <c r="C46" s="28" t="s">
        <v>22</v>
      </c>
      <c r="D46" s="29" t="s">
        <v>180</v>
      </c>
      <c r="E46" s="30" t="s">
        <v>17</v>
      </c>
      <c r="F46" s="31" t="s">
        <v>181</v>
      </c>
      <c r="G46" s="32" t="s">
        <v>124</v>
      </c>
      <c r="H46" s="33" t="s">
        <v>20</v>
      </c>
    </row>
    <row r="47" spans="1:8" s="41" customFormat="1" ht="25.5" customHeight="1">
      <c r="A47" s="19">
        <v>40</v>
      </c>
      <c r="B47" s="27" t="s">
        <v>182</v>
      </c>
      <c r="C47" s="28" t="s">
        <v>183</v>
      </c>
      <c r="D47" s="29" t="s">
        <v>184</v>
      </c>
      <c r="E47" s="30" t="s">
        <v>17</v>
      </c>
      <c r="F47" s="31" t="s">
        <v>185</v>
      </c>
      <c r="G47" s="32" t="s">
        <v>124</v>
      </c>
      <c r="H47" s="33" t="s">
        <v>20</v>
      </c>
    </row>
    <row r="48" spans="1:8" s="38" customFormat="1" ht="25.5" customHeight="1">
      <c r="A48" s="19">
        <v>41</v>
      </c>
      <c r="B48" s="27" t="s">
        <v>186</v>
      </c>
      <c r="C48" s="28" t="s">
        <v>187</v>
      </c>
      <c r="D48" s="29" t="s">
        <v>188</v>
      </c>
      <c r="E48" s="30" t="s">
        <v>17</v>
      </c>
      <c r="F48" s="31" t="s">
        <v>189</v>
      </c>
      <c r="G48" s="32" t="s">
        <v>19</v>
      </c>
      <c r="H48" s="33" t="s">
        <v>20</v>
      </c>
    </row>
    <row r="49" spans="1:8" s="38" customFormat="1" ht="25.5" customHeight="1">
      <c r="A49" s="19">
        <v>42</v>
      </c>
      <c r="B49" s="27" t="s">
        <v>190</v>
      </c>
      <c r="C49" s="35" t="s">
        <v>191</v>
      </c>
      <c r="D49" s="29" t="s">
        <v>188</v>
      </c>
      <c r="E49" s="30" t="s">
        <v>17</v>
      </c>
      <c r="F49" s="31" t="s">
        <v>192</v>
      </c>
      <c r="G49" s="32" t="s">
        <v>172</v>
      </c>
      <c r="H49" s="33"/>
    </row>
    <row r="50" spans="1:8" s="38" customFormat="1" ht="25.5" customHeight="1">
      <c r="A50" s="19">
        <v>43</v>
      </c>
      <c r="B50" s="27" t="s">
        <v>193</v>
      </c>
      <c r="C50" s="35" t="s">
        <v>194</v>
      </c>
      <c r="D50" s="29" t="s">
        <v>195</v>
      </c>
      <c r="E50" s="30" t="s">
        <v>17</v>
      </c>
      <c r="F50" s="31" t="s">
        <v>142</v>
      </c>
      <c r="G50" s="32" t="s">
        <v>196</v>
      </c>
      <c r="H50" s="33"/>
    </row>
    <row r="51" spans="1:8" s="38" customFormat="1" ht="25.5" customHeight="1">
      <c r="A51" s="19">
        <v>44</v>
      </c>
      <c r="B51" s="27" t="s">
        <v>197</v>
      </c>
      <c r="C51" s="34" t="s">
        <v>198</v>
      </c>
      <c r="D51" s="29" t="s">
        <v>195</v>
      </c>
      <c r="E51" s="30" t="s">
        <v>17</v>
      </c>
      <c r="F51" s="31" t="s">
        <v>199</v>
      </c>
      <c r="G51" s="32" t="s">
        <v>200</v>
      </c>
      <c r="H51" s="33" t="s">
        <v>20</v>
      </c>
    </row>
    <row r="52" spans="1:8" s="38" customFormat="1" ht="25.5" customHeight="1">
      <c r="A52" s="19">
        <v>45</v>
      </c>
      <c r="B52" s="27" t="s">
        <v>201</v>
      </c>
      <c r="C52" s="28" t="s">
        <v>202</v>
      </c>
      <c r="D52" s="29" t="s">
        <v>203</v>
      </c>
      <c r="E52" s="30" t="s">
        <v>17</v>
      </c>
      <c r="F52" s="31" t="s">
        <v>204</v>
      </c>
      <c r="G52" s="32" t="s">
        <v>19</v>
      </c>
      <c r="H52" s="33" t="s">
        <v>20</v>
      </c>
    </row>
    <row r="53" spans="1:8" s="38" customFormat="1" ht="25.5" customHeight="1">
      <c r="A53" s="19">
        <v>46</v>
      </c>
      <c r="B53" s="27" t="s">
        <v>205</v>
      </c>
      <c r="C53" s="28" t="s">
        <v>206</v>
      </c>
      <c r="D53" s="29" t="s">
        <v>203</v>
      </c>
      <c r="E53" s="30" t="s">
        <v>17</v>
      </c>
      <c r="F53" s="31" t="s">
        <v>207</v>
      </c>
      <c r="G53" s="32" t="s">
        <v>208</v>
      </c>
      <c r="H53" s="33"/>
    </row>
    <row r="54" spans="1:8" s="38" customFormat="1" ht="25.5" customHeight="1">
      <c r="A54" s="19">
        <v>47</v>
      </c>
      <c r="B54" s="27" t="s">
        <v>209</v>
      </c>
      <c r="C54" s="28" t="s">
        <v>210</v>
      </c>
      <c r="D54" s="29" t="s">
        <v>203</v>
      </c>
      <c r="E54" s="30" t="s">
        <v>17</v>
      </c>
      <c r="F54" s="31" t="s">
        <v>211</v>
      </c>
      <c r="G54" s="32" t="s">
        <v>200</v>
      </c>
      <c r="H54" s="33"/>
    </row>
    <row r="55" spans="1:8" s="38" customFormat="1" ht="25.5" customHeight="1">
      <c r="A55" s="19">
        <v>48</v>
      </c>
      <c r="B55" s="27" t="s">
        <v>212</v>
      </c>
      <c r="C55" s="34" t="s">
        <v>15</v>
      </c>
      <c r="D55" s="29" t="s">
        <v>213</v>
      </c>
      <c r="E55" s="30" t="s">
        <v>17</v>
      </c>
      <c r="F55" s="31" t="s">
        <v>214</v>
      </c>
      <c r="G55" s="32" t="s">
        <v>215</v>
      </c>
      <c r="H55" s="33" t="s">
        <v>20</v>
      </c>
    </row>
    <row r="56" spans="1:8" s="38" customFormat="1" ht="25.5" customHeight="1">
      <c r="A56" s="19">
        <v>49</v>
      </c>
      <c r="B56" s="27" t="s">
        <v>216</v>
      </c>
      <c r="C56" s="42" t="s">
        <v>217</v>
      </c>
      <c r="D56" s="29" t="s">
        <v>213</v>
      </c>
      <c r="E56" s="30" t="s">
        <v>17</v>
      </c>
      <c r="F56" s="31" t="s">
        <v>107</v>
      </c>
      <c r="G56" s="32" t="s">
        <v>19</v>
      </c>
      <c r="H56" s="33" t="s">
        <v>20</v>
      </c>
    </row>
    <row r="57" spans="1:8" s="38" customFormat="1" ht="25.5" customHeight="1">
      <c r="A57" s="19">
        <v>50</v>
      </c>
      <c r="B57" s="27" t="s">
        <v>218</v>
      </c>
      <c r="C57" s="28" t="s">
        <v>219</v>
      </c>
      <c r="D57" s="29" t="s">
        <v>220</v>
      </c>
      <c r="E57" s="30" t="s">
        <v>17</v>
      </c>
      <c r="F57" s="31" t="s">
        <v>221</v>
      </c>
      <c r="G57" s="32" t="s">
        <v>222</v>
      </c>
      <c r="H57" s="33" t="s">
        <v>20</v>
      </c>
    </row>
    <row r="58" spans="1:8" s="38" customFormat="1" ht="25.5" customHeight="1">
      <c r="A58" s="19">
        <v>51</v>
      </c>
      <c r="B58" s="27" t="s">
        <v>223</v>
      </c>
      <c r="C58" s="34" t="s">
        <v>224</v>
      </c>
      <c r="D58" s="29" t="s">
        <v>225</v>
      </c>
      <c r="E58" s="30" t="s">
        <v>17</v>
      </c>
      <c r="F58" s="31" t="s">
        <v>226</v>
      </c>
      <c r="G58" s="32" t="s">
        <v>227</v>
      </c>
      <c r="H58" s="33" t="s">
        <v>20</v>
      </c>
    </row>
    <row r="59" spans="1:8" s="38" customFormat="1" ht="25.5" customHeight="1">
      <c r="A59" s="19">
        <v>52</v>
      </c>
      <c r="B59" s="27" t="s">
        <v>228</v>
      </c>
      <c r="C59" s="34" t="s">
        <v>229</v>
      </c>
      <c r="D59" s="29" t="s">
        <v>230</v>
      </c>
      <c r="E59" s="30" t="s">
        <v>17</v>
      </c>
      <c r="F59" s="31" t="s">
        <v>231</v>
      </c>
      <c r="G59" s="32" t="s">
        <v>70</v>
      </c>
      <c r="H59" s="33" t="s">
        <v>20</v>
      </c>
    </row>
    <row r="60" spans="1:8" s="41" customFormat="1" ht="25.5" customHeight="1">
      <c r="A60" s="19">
        <v>53</v>
      </c>
      <c r="B60" s="27" t="s">
        <v>232</v>
      </c>
      <c r="C60" s="28" t="s">
        <v>233</v>
      </c>
      <c r="D60" s="29" t="s">
        <v>230</v>
      </c>
      <c r="E60" s="30" t="s">
        <v>17</v>
      </c>
      <c r="F60" s="31" t="s">
        <v>234</v>
      </c>
      <c r="G60" s="43"/>
      <c r="H60" s="33"/>
    </row>
    <row r="61" spans="1:8" s="38" customFormat="1" ht="25.5" customHeight="1">
      <c r="A61" s="19">
        <v>54</v>
      </c>
      <c r="B61" s="27" t="s">
        <v>235</v>
      </c>
      <c r="C61" s="35" t="s">
        <v>236</v>
      </c>
      <c r="D61" s="29" t="s">
        <v>237</v>
      </c>
      <c r="E61" s="30" t="s">
        <v>17</v>
      </c>
      <c r="F61" s="31" t="s">
        <v>238</v>
      </c>
      <c r="G61" s="32" t="s">
        <v>239</v>
      </c>
      <c r="H61" s="33" t="s">
        <v>20</v>
      </c>
    </row>
    <row r="62" spans="1:8" s="38" customFormat="1" ht="25.5" customHeight="1">
      <c r="A62" s="19">
        <v>55</v>
      </c>
      <c r="B62" s="27" t="s">
        <v>240</v>
      </c>
      <c r="C62" s="35" t="s">
        <v>241</v>
      </c>
      <c r="D62" s="29" t="s">
        <v>242</v>
      </c>
      <c r="E62" s="30" t="s">
        <v>17</v>
      </c>
      <c r="F62" s="31" t="s">
        <v>243</v>
      </c>
      <c r="G62" s="32" t="s">
        <v>244</v>
      </c>
      <c r="H62" s="33"/>
    </row>
    <row r="63" spans="1:8" s="38" customFormat="1" ht="25.5" customHeight="1">
      <c r="A63" s="19">
        <v>56</v>
      </c>
      <c r="B63" s="27" t="s">
        <v>245</v>
      </c>
      <c r="C63" s="28" t="s">
        <v>246</v>
      </c>
      <c r="D63" s="29" t="s">
        <v>247</v>
      </c>
      <c r="E63" s="30" t="s">
        <v>17</v>
      </c>
      <c r="F63" s="31" t="s">
        <v>248</v>
      </c>
      <c r="G63" s="32" t="s">
        <v>56</v>
      </c>
      <c r="H63" s="33" t="s">
        <v>20</v>
      </c>
    </row>
    <row r="64" spans="1:8" s="38" customFormat="1" ht="25.5" customHeight="1">
      <c r="A64" s="19">
        <v>57</v>
      </c>
      <c r="B64" s="27" t="s">
        <v>249</v>
      </c>
      <c r="C64" s="35" t="s">
        <v>250</v>
      </c>
      <c r="D64" s="29" t="s">
        <v>251</v>
      </c>
      <c r="E64" s="30" t="s">
        <v>17</v>
      </c>
      <c r="F64" s="31" t="s">
        <v>252</v>
      </c>
      <c r="G64" s="32" t="s">
        <v>94</v>
      </c>
      <c r="H64" s="33"/>
    </row>
    <row r="65" spans="1:8" s="38" customFormat="1" ht="25.5" customHeight="1">
      <c r="A65" s="19">
        <v>58</v>
      </c>
      <c r="B65" s="27" t="s">
        <v>253</v>
      </c>
      <c r="C65" s="28" t="s">
        <v>254</v>
      </c>
      <c r="D65" s="29" t="s">
        <v>255</v>
      </c>
      <c r="E65" s="30" t="s">
        <v>17</v>
      </c>
      <c r="F65" s="31" t="s">
        <v>256</v>
      </c>
      <c r="G65" s="32" t="s">
        <v>257</v>
      </c>
      <c r="H65" s="33"/>
    </row>
    <row r="66" spans="1:8" s="38" customFormat="1" ht="25.5" customHeight="1">
      <c r="A66" s="19">
        <v>59</v>
      </c>
      <c r="B66" s="27" t="s">
        <v>258</v>
      </c>
      <c r="C66" s="28" t="s">
        <v>259</v>
      </c>
      <c r="D66" s="29" t="s">
        <v>255</v>
      </c>
      <c r="E66" s="30" t="s">
        <v>17</v>
      </c>
      <c r="F66" s="31" t="s">
        <v>59</v>
      </c>
      <c r="G66" s="32" t="s">
        <v>39</v>
      </c>
      <c r="H66" s="33"/>
    </row>
    <row r="67" spans="1:8" s="38" customFormat="1" ht="25.5" customHeight="1">
      <c r="A67" s="19">
        <v>60</v>
      </c>
      <c r="B67" s="27" t="s">
        <v>260</v>
      </c>
      <c r="C67" s="35" t="s">
        <v>261</v>
      </c>
      <c r="D67" s="29" t="s">
        <v>262</v>
      </c>
      <c r="E67" s="30" t="s">
        <v>17</v>
      </c>
      <c r="F67" s="31" t="s">
        <v>263</v>
      </c>
      <c r="G67" s="32" t="s">
        <v>56</v>
      </c>
      <c r="H67" s="33"/>
    </row>
    <row r="68" spans="1:8" s="38" customFormat="1" ht="25.5" customHeight="1">
      <c r="A68" s="19">
        <v>61</v>
      </c>
      <c r="B68" s="27" t="s">
        <v>264</v>
      </c>
      <c r="C68" s="35" t="s">
        <v>148</v>
      </c>
      <c r="D68" s="29" t="s">
        <v>265</v>
      </c>
      <c r="E68" s="30" t="s">
        <v>17</v>
      </c>
      <c r="F68" s="31" t="s">
        <v>266</v>
      </c>
      <c r="G68" s="32" t="s">
        <v>80</v>
      </c>
      <c r="H68" s="33"/>
    </row>
    <row r="69" spans="1:8" s="38" customFormat="1" ht="25.5" customHeight="1">
      <c r="A69" s="19">
        <v>62</v>
      </c>
      <c r="B69" s="27" t="s">
        <v>267</v>
      </c>
      <c r="C69" s="28" t="s">
        <v>268</v>
      </c>
      <c r="D69" s="29" t="s">
        <v>269</v>
      </c>
      <c r="E69" s="30" t="s">
        <v>17</v>
      </c>
      <c r="F69" s="31" t="s">
        <v>270</v>
      </c>
      <c r="G69" s="32" t="s">
        <v>56</v>
      </c>
      <c r="H69" s="33"/>
    </row>
    <row r="70" spans="1:8" s="38" customFormat="1" ht="25.5" customHeight="1">
      <c r="A70" s="19">
        <v>63</v>
      </c>
      <c r="B70" s="27" t="s">
        <v>271</v>
      </c>
      <c r="C70" s="28" t="s">
        <v>272</v>
      </c>
      <c r="D70" s="29" t="s">
        <v>273</v>
      </c>
      <c r="E70" s="30" t="s">
        <v>74</v>
      </c>
      <c r="F70" s="31" t="s">
        <v>274</v>
      </c>
      <c r="G70" s="32" t="s">
        <v>275</v>
      </c>
      <c r="H70" s="33" t="s">
        <v>20</v>
      </c>
    </row>
    <row r="71" spans="1:8" s="38" customFormat="1" ht="25.5" customHeight="1">
      <c r="A71" s="19">
        <v>64</v>
      </c>
      <c r="B71" s="27" t="s">
        <v>276</v>
      </c>
      <c r="C71" s="34" t="s">
        <v>277</v>
      </c>
      <c r="D71" s="29" t="s">
        <v>278</v>
      </c>
      <c r="E71" s="30" t="s">
        <v>17</v>
      </c>
      <c r="F71" s="31" t="s">
        <v>279</v>
      </c>
      <c r="G71" s="32" t="s">
        <v>167</v>
      </c>
      <c r="H71" s="33"/>
    </row>
    <row r="72" spans="1:8" s="38" customFormat="1" ht="25.5" customHeight="1">
      <c r="A72" s="19">
        <v>65</v>
      </c>
      <c r="B72" s="27" t="s">
        <v>280</v>
      </c>
      <c r="C72" s="34" t="s">
        <v>259</v>
      </c>
      <c r="D72" s="29" t="s">
        <v>281</v>
      </c>
      <c r="E72" s="30" t="s">
        <v>17</v>
      </c>
      <c r="F72" s="31" t="s">
        <v>282</v>
      </c>
      <c r="G72" s="32" t="s">
        <v>283</v>
      </c>
      <c r="H72" s="33" t="s">
        <v>20</v>
      </c>
    </row>
    <row r="73" spans="1:8" s="38" customFormat="1" ht="25.5" customHeight="1">
      <c r="A73" s="19">
        <v>66</v>
      </c>
      <c r="B73" s="27" t="s">
        <v>284</v>
      </c>
      <c r="C73" s="35" t="s">
        <v>285</v>
      </c>
      <c r="D73" s="29" t="s">
        <v>286</v>
      </c>
      <c r="E73" s="30" t="s">
        <v>17</v>
      </c>
      <c r="F73" s="31" t="s">
        <v>287</v>
      </c>
      <c r="G73" s="32" t="s">
        <v>257</v>
      </c>
      <c r="H73" s="33"/>
    </row>
    <row r="74" spans="1:8" s="38" customFormat="1" ht="25.5" customHeight="1">
      <c r="A74" s="19">
        <v>67</v>
      </c>
      <c r="B74" s="27" t="s">
        <v>288</v>
      </c>
      <c r="C74" s="28" t="s">
        <v>289</v>
      </c>
      <c r="D74" s="29" t="s">
        <v>290</v>
      </c>
      <c r="E74" s="30" t="s">
        <v>17</v>
      </c>
      <c r="F74" s="31" t="s">
        <v>291</v>
      </c>
      <c r="G74" s="32" t="s">
        <v>39</v>
      </c>
      <c r="H74" s="33"/>
    </row>
    <row r="75" spans="1:8" s="38" customFormat="1" ht="25.5" customHeight="1">
      <c r="A75" s="19">
        <v>68</v>
      </c>
      <c r="B75" s="27" t="s">
        <v>292</v>
      </c>
      <c r="C75" s="28" t="s">
        <v>293</v>
      </c>
      <c r="D75" s="29" t="s">
        <v>290</v>
      </c>
      <c r="E75" s="30" t="s">
        <v>17</v>
      </c>
      <c r="F75" s="31" t="s">
        <v>294</v>
      </c>
      <c r="G75" s="32" t="s">
        <v>275</v>
      </c>
      <c r="H75" s="33"/>
    </row>
    <row r="76" spans="1:8" s="38" customFormat="1" ht="25.5" customHeight="1">
      <c r="A76" s="19">
        <v>69</v>
      </c>
      <c r="B76" s="27" t="s">
        <v>295</v>
      </c>
      <c r="C76" s="28" t="s">
        <v>296</v>
      </c>
      <c r="D76" s="29" t="s">
        <v>297</v>
      </c>
      <c r="E76" s="30" t="s">
        <v>17</v>
      </c>
      <c r="F76" s="31" t="s">
        <v>298</v>
      </c>
      <c r="G76" s="32" t="s">
        <v>19</v>
      </c>
      <c r="H76" s="33" t="s">
        <v>20</v>
      </c>
    </row>
    <row r="77" spans="1:8" s="38" customFormat="1" ht="25.5" customHeight="1">
      <c r="A77" s="19">
        <v>70</v>
      </c>
      <c r="B77" s="27" t="s">
        <v>299</v>
      </c>
      <c r="C77" s="35" t="s">
        <v>300</v>
      </c>
      <c r="D77" s="29" t="s">
        <v>301</v>
      </c>
      <c r="E77" s="30" t="s">
        <v>74</v>
      </c>
      <c r="F77" s="31" t="s">
        <v>302</v>
      </c>
      <c r="G77" s="32" t="s">
        <v>19</v>
      </c>
      <c r="H77" s="33"/>
    </row>
    <row r="78" spans="1:8" s="38" customFormat="1" ht="25.5" customHeight="1">
      <c r="A78" s="19">
        <v>71</v>
      </c>
      <c r="B78" s="27" t="s">
        <v>303</v>
      </c>
      <c r="C78" s="28" t="s">
        <v>304</v>
      </c>
      <c r="D78" s="29" t="s">
        <v>305</v>
      </c>
      <c r="E78" s="30" t="s">
        <v>17</v>
      </c>
      <c r="F78" s="31" t="s">
        <v>306</v>
      </c>
      <c r="G78" s="32" t="s">
        <v>257</v>
      </c>
      <c r="H78" s="33"/>
    </row>
    <row r="79" spans="1:8" ht="25.5" customHeight="1">
      <c r="A79" s="19">
        <v>72</v>
      </c>
      <c r="B79" s="27" t="s">
        <v>307</v>
      </c>
      <c r="C79" s="34" t="s">
        <v>308</v>
      </c>
      <c r="D79" s="29" t="s">
        <v>309</v>
      </c>
      <c r="E79" s="30" t="s">
        <v>17</v>
      </c>
      <c r="F79" s="31" t="s">
        <v>310</v>
      </c>
      <c r="G79" s="32" t="s">
        <v>139</v>
      </c>
      <c r="H79" s="33"/>
    </row>
    <row r="80" spans="1:8" ht="25.5" customHeight="1">
      <c r="A80" s="45">
        <v>73</v>
      </c>
      <c r="B80" s="46" t="s">
        <v>311</v>
      </c>
      <c r="C80" s="47" t="s">
        <v>312</v>
      </c>
      <c r="D80" s="48" t="s">
        <v>309</v>
      </c>
      <c r="E80" s="49" t="s">
        <v>17</v>
      </c>
      <c r="F80" s="50" t="s">
        <v>313</v>
      </c>
      <c r="G80" s="51" t="s">
        <v>172</v>
      </c>
      <c r="H80" s="52" t="s">
        <v>20</v>
      </c>
    </row>
    <row r="81" spans="1:8" s="57" customFormat="1" ht="25.5" customHeight="1">
      <c r="A81" s="27">
        <v>74</v>
      </c>
      <c r="B81" s="53">
        <v>409160108</v>
      </c>
      <c r="C81" s="54" t="s">
        <v>15</v>
      </c>
      <c r="D81" s="55" t="s">
        <v>290</v>
      </c>
      <c r="E81" s="30" t="s">
        <v>17</v>
      </c>
      <c r="F81" s="56">
        <v>33325</v>
      </c>
      <c r="G81" s="53" t="s">
        <v>39</v>
      </c>
      <c r="H81" s="37" t="s">
        <v>314</v>
      </c>
    </row>
    <row r="82" spans="1:8" ht="25.5" customHeight="1">
      <c r="A82" s="27">
        <v>75</v>
      </c>
      <c r="B82" s="58" t="s">
        <v>315</v>
      </c>
      <c r="C82" s="59" t="s">
        <v>316</v>
      </c>
      <c r="D82" s="60" t="s">
        <v>317</v>
      </c>
      <c r="E82" s="30" t="s">
        <v>17</v>
      </c>
      <c r="F82" s="61">
        <v>33666</v>
      </c>
      <c r="G82" s="62" t="s">
        <v>318</v>
      </c>
      <c r="H82" s="37" t="s">
        <v>319</v>
      </c>
    </row>
    <row r="83" spans="1:8" s="66" customFormat="1" ht="25.5" customHeight="1">
      <c r="A83" s="27">
        <v>76</v>
      </c>
      <c r="B83" s="58" t="s">
        <v>324</v>
      </c>
      <c r="C83" s="59" t="s">
        <v>325</v>
      </c>
      <c r="D83" s="60" t="s">
        <v>281</v>
      </c>
      <c r="E83" s="30" t="s">
        <v>17</v>
      </c>
      <c r="F83" s="61">
        <v>33792</v>
      </c>
      <c r="G83" s="62" t="s">
        <v>139</v>
      </c>
      <c r="H83" s="37" t="s">
        <v>319</v>
      </c>
    </row>
    <row r="84" spans="1:8" ht="25.5" customHeight="1">
      <c r="A84" s="27">
        <v>77</v>
      </c>
      <c r="B84" s="67" t="s">
        <v>326</v>
      </c>
      <c r="C84" s="63" t="s">
        <v>327</v>
      </c>
      <c r="D84" s="64" t="s">
        <v>328</v>
      </c>
      <c r="E84" s="30" t="s">
        <v>17</v>
      </c>
      <c r="F84" s="65" t="s">
        <v>329</v>
      </c>
      <c r="G84" s="65" t="s">
        <v>172</v>
      </c>
      <c r="H84" s="37" t="s">
        <v>319</v>
      </c>
    </row>
    <row r="85" spans="1:8" ht="25.5" customHeight="1">
      <c r="A85" s="27">
        <v>78</v>
      </c>
      <c r="B85" s="67" t="s">
        <v>330</v>
      </c>
      <c r="C85" s="68" t="s">
        <v>331</v>
      </c>
      <c r="D85" s="69" t="s">
        <v>86</v>
      </c>
      <c r="E85" s="30" t="s">
        <v>17</v>
      </c>
      <c r="F85" s="70">
        <v>33704</v>
      </c>
      <c r="G85" s="71" t="s">
        <v>49</v>
      </c>
      <c r="H85" s="37" t="s">
        <v>319</v>
      </c>
    </row>
    <row r="86" spans="1:8" ht="25.5" customHeight="1">
      <c r="A86" s="27">
        <v>79</v>
      </c>
      <c r="B86" s="67" t="s">
        <v>332</v>
      </c>
      <c r="C86" s="68" t="s">
        <v>333</v>
      </c>
      <c r="D86" s="69" t="s">
        <v>334</v>
      </c>
      <c r="E86" s="30" t="s">
        <v>17</v>
      </c>
      <c r="F86" s="70">
        <v>33924</v>
      </c>
      <c r="G86" s="71" t="s">
        <v>19</v>
      </c>
      <c r="H86" s="37" t="s">
        <v>319</v>
      </c>
    </row>
    <row r="87" spans="1:8" ht="25.5" customHeight="1">
      <c r="A87" s="27">
        <v>80</v>
      </c>
      <c r="B87" s="67" t="s">
        <v>335</v>
      </c>
      <c r="C87" s="68" t="s">
        <v>152</v>
      </c>
      <c r="D87" s="69" t="s">
        <v>132</v>
      </c>
      <c r="E87" s="30" t="s">
        <v>17</v>
      </c>
      <c r="F87" s="70">
        <v>33144</v>
      </c>
      <c r="G87" s="71" t="s">
        <v>318</v>
      </c>
      <c r="H87" s="37" t="s">
        <v>319</v>
      </c>
    </row>
    <row r="88" spans="1:8" ht="25.5" customHeight="1">
      <c r="A88" s="27">
        <v>81</v>
      </c>
      <c r="B88" s="67" t="s">
        <v>336</v>
      </c>
      <c r="C88" s="68" t="s">
        <v>337</v>
      </c>
      <c r="D88" s="69" t="s">
        <v>338</v>
      </c>
      <c r="E88" s="30" t="s">
        <v>17</v>
      </c>
      <c r="F88" s="70">
        <v>33701</v>
      </c>
      <c r="G88" s="71" t="s">
        <v>339</v>
      </c>
      <c r="H88" s="37" t="s">
        <v>319</v>
      </c>
    </row>
    <row r="89" spans="1:8" ht="25.5" customHeight="1">
      <c r="A89" s="27">
        <v>82</v>
      </c>
      <c r="B89" s="67" t="s">
        <v>340</v>
      </c>
      <c r="C89" s="68" t="s">
        <v>341</v>
      </c>
      <c r="D89" s="69" t="s">
        <v>297</v>
      </c>
      <c r="E89" s="30" t="s">
        <v>17</v>
      </c>
      <c r="F89" s="70">
        <v>33413</v>
      </c>
      <c r="G89" s="71" t="s">
        <v>150</v>
      </c>
      <c r="H89" s="37" t="s">
        <v>319</v>
      </c>
    </row>
    <row r="90" spans="1:8" ht="25.5" customHeight="1">
      <c r="A90" s="27">
        <v>83</v>
      </c>
      <c r="B90" s="73" t="s">
        <v>342</v>
      </c>
      <c r="C90" s="74" t="s">
        <v>343</v>
      </c>
      <c r="D90" s="75" t="s">
        <v>309</v>
      </c>
      <c r="E90" s="76" t="s">
        <v>17</v>
      </c>
      <c r="F90" s="77">
        <v>33310</v>
      </c>
      <c r="G90" s="78" t="s">
        <v>200</v>
      </c>
      <c r="H90" s="79" t="s">
        <v>319</v>
      </c>
    </row>
    <row r="91" ht="15">
      <c r="A91" s="72">
        <v>84</v>
      </c>
    </row>
    <row r="92" spans="1:8" ht="15">
      <c r="A92" s="80"/>
      <c r="B92" s="81"/>
      <c r="C92" s="81"/>
      <c r="D92" s="82"/>
      <c r="E92" s="81"/>
      <c r="F92" s="393" t="s">
        <v>344</v>
      </c>
      <c r="G92" s="393"/>
      <c r="H92" s="393"/>
    </row>
    <row r="93" spans="1:8" ht="15">
      <c r="A93" s="394" t="s">
        <v>345</v>
      </c>
      <c r="B93" s="394"/>
      <c r="C93" s="394"/>
      <c r="D93" s="82"/>
      <c r="E93" s="81"/>
      <c r="F93" s="392" t="s">
        <v>346</v>
      </c>
      <c r="G93" s="392"/>
      <c r="H93" s="392"/>
    </row>
    <row r="94" spans="1:8" ht="15">
      <c r="A94" s="80"/>
      <c r="B94" s="81"/>
      <c r="C94" s="81"/>
      <c r="D94" s="82"/>
      <c r="E94" s="81"/>
      <c r="F94" s="84"/>
      <c r="G94" s="84"/>
      <c r="H94" s="66"/>
    </row>
    <row r="95" spans="1:8" ht="15">
      <c r="A95" s="80"/>
      <c r="B95" s="81"/>
      <c r="C95" s="81"/>
      <c r="D95" s="82"/>
      <c r="E95" s="81"/>
      <c r="F95" s="84"/>
      <c r="G95" s="84"/>
      <c r="H95" s="66"/>
    </row>
    <row r="96" spans="1:8" ht="15">
      <c r="A96" s="80"/>
      <c r="B96" s="81"/>
      <c r="C96" s="81"/>
      <c r="D96" s="82"/>
      <c r="E96" s="81"/>
      <c r="F96" s="84"/>
      <c r="G96" s="84"/>
      <c r="H96" s="66"/>
    </row>
    <row r="97" spans="1:8" ht="15">
      <c r="A97" s="80"/>
      <c r="B97" s="81"/>
      <c r="C97" s="81"/>
      <c r="D97" s="82"/>
      <c r="E97" s="81"/>
      <c r="F97" s="84"/>
      <c r="G97" s="84"/>
      <c r="H97" s="66"/>
    </row>
    <row r="98" spans="1:8" ht="14.25">
      <c r="A98" s="392" t="s">
        <v>347</v>
      </c>
      <c r="B98" s="392"/>
      <c r="C98" s="392"/>
      <c r="D98" s="83"/>
      <c r="E98" s="85"/>
      <c r="F98" s="392" t="s">
        <v>348</v>
      </c>
      <c r="G98" s="392"/>
      <c r="H98" s="392"/>
    </row>
    <row r="99" spans="1:8" ht="15">
      <c r="A99" s="80"/>
      <c r="B99" s="81"/>
      <c r="C99" s="81"/>
      <c r="D99" s="82"/>
      <c r="E99" s="81"/>
      <c r="F99" s="84"/>
      <c r="G99" s="81"/>
      <c r="H99" s="66"/>
    </row>
    <row r="100" spans="1:8" ht="15">
      <c r="A100" s="86"/>
      <c r="B100" s="81"/>
      <c r="C100" s="392" t="s">
        <v>349</v>
      </c>
      <c r="D100" s="392"/>
      <c r="E100" s="392"/>
      <c r="F100" s="392"/>
      <c r="G100" s="392"/>
      <c r="H100" s="66"/>
    </row>
    <row r="101" spans="1:8" ht="15">
      <c r="A101" s="80"/>
      <c r="B101" s="81"/>
      <c r="C101" s="392" t="s">
        <v>350</v>
      </c>
      <c r="D101" s="392"/>
      <c r="E101" s="392"/>
      <c r="F101" s="392"/>
      <c r="G101" s="392"/>
      <c r="H101" s="66"/>
    </row>
    <row r="102" spans="1:8" ht="15">
      <c r="A102" s="80"/>
      <c r="B102" s="81"/>
      <c r="C102" s="81"/>
      <c r="D102" s="82"/>
      <c r="E102" s="81"/>
      <c r="F102" s="84"/>
      <c r="G102" s="81"/>
      <c r="H102" s="66"/>
    </row>
    <row r="103" spans="1:8" ht="15">
      <c r="A103" s="80"/>
      <c r="B103" s="81"/>
      <c r="C103" s="81"/>
      <c r="D103" s="82"/>
      <c r="E103" s="81"/>
      <c r="F103" s="84"/>
      <c r="G103" s="81"/>
      <c r="H103" s="66"/>
    </row>
    <row r="104" spans="1:8" ht="15">
      <c r="A104" s="80"/>
      <c r="B104" s="81"/>
      <c r="C104" s="81"/>
      <c r="D104" s="82"/>
      <c r="E104" s="81"/>
      <c r="F104" s="84"/>
      <c r="G104" s="81"/>
      <c r="H104" s="66"/>
    </row>
    <row r="105" spans="1:8" ht="15">
      <c r="A105" s="80"/>
      <c r="B105" s="81"/>
      <c r="C105" s="81"/>
      <c r="D105" s="82"/>
      <c r="E105" s="81"/>
      <c r="F105" s="84"/>
      <c r="G105" s="81"/>
      <c r="H105" s="66"/>
    </row>
    <row r="106" spans="1:8" ht="15">
      <c r="A106" s="80"/>
      <c r="B106" s="81"/>
      <c r="C106" s="392" t="s">
        <v>351</v>
      </c>
      <c r="D106" s="392"/>
      <c r="E106" s="392"/>
      <c r="F106" s="392"/>
      <c r="G106" s="392"/>
      <c r="H106" s="66"/>
    </row>
    <row r="108" ht="12.75">
      <c r="B108" s="4" t="s">
        <v>411</v>
      </c>
    </row>
    <row r="109" spans="1:8" s="57" customFormat="1" ht="25.5" customHeight="1">
      <c r="A109" s="27">
        <v>76</v>
      </c>
      <c r="B109" s="53" t="s">
        <v>320</v>
      </c>
      <c r="C109" s="63" t="s">
        <v>321</v>
      </c>
      <c r="D109" s="64" t="s">
        <v>322</v>
      </c>
      <c r="E109" s="30" t="s">
        <v>17</v>
      </c>
      <c r="F109" s="65" t="s">
        <v>323</v>
      </c>
      <c r="G109" s="65" t="s">
        <v>39</v>
      </c>
      <c r="H109" s="37" t="s">
        <v>319</v>
      </c>
    </row>
  </sheetData>
  <sheetProtection/>
  <autoFilter ref="A7:H80"/>
  <mergeCells count="13">
    <mergeCell ref="A5:H5"/>
    <mergeCell ref="E1:H1"/>
    <mergeCell ref="A2:D2"/>
    <mergeCell ref="E2:H2"/>
    <mergeCell ref="A3:D3"/>
    <mergeCell ref="C106:G106"/>
    <mergeCell ref="F92:H92"/>
    <mergeCell ref="A93:C93"/>
    <mergeCell ref="F93:H93"/>
    <mergeCell ref="A98:C98"/>
    <mergeCell ref="F98:H98"/>
    <mergeCell ref="C100:G100"/>
    <mergeCell ref="C101:G101"/>
  </mergeCells>
  <printOptions/>
  <pageMargins left="0.6" right="0.17" top="0.51" bottom="0" header="0.17" footer="0.17"/>
  <pageSetup horizontalDpi="600" verticalDpi="600" orientation="portrait" paperSize="9" r:id="rId4"/>
  <headerFooter alignWithMargins="0">
    <oddFooter>&amp;L&amp;10&amp;A&amp;R&amp;10&amp;P/&amp;N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E156"/>
  <sheetViews>
    <sheetView tabSelected="1" workbookViewId="0" topLeftCell="A6">
      <pane xSplit="3" ySplit="3" topLeftCell="D87" activePane="bottomRight" state="frozen"/>
      <selection pane="topLeft" activeCell="A6" sqref="A6"/>
      <selection pane="topRight" activeCell="D6" sqref="D6"/>
      <selection pane="bottomLeft" activeCell="A10" sqref="A10"/>
      <selection pane="bottomRight" activeCell="G96" sqref="G96"/>
    </sheetView>
  </sheetViews>
  <sheetFormatPr defaultColWidth="8.796875" defaultRowHeight="15"/>
  <cols>
    <col min="1" max="1" width="3.8984375" style="94" customWidth="1"/>
    <col min="2" max="2" width="13.5" style="94" customWidth="1"/>
    <col min="3" max="3" width="6.3984375" style="94" bestFit="1" customWidth="1"/>
    <col min="4" max="4" width="11.09765625" style="94" customWidth="1"/>
    <col min="5" max="5" width="9.8984375" style="94" customWidth="1"/>
    <col min="6" max="6" width="11.09765625" style="94" customWidth="1"/>
    <col min="7" max="7" width="5.59765625" style="139" customWidth="1"/>
    <col min="8" max="10" width="4" style="91" customWidth="1"/>
    <col min="11" max="11" width="4" style="122" customWidth="1"/>
    <col min="12" max="19" width="4" style="91" customWidth="1"/>
    <col min="20" max="20" width="4" style="122" customWidth="1"/>
    <col min="21" max="22" width="4" style="91" customWidth="1"/>
    <col min="23" max="23" width="4" style="122" customWidth="1"/>
    <col min="24" max="25" width="4" style="91" customWidth="1"/>
    <col min="26" max="26" width="5.3984375" style="113" customWidth="1"/>
    <col min="27" max="27" width="8.3984375" style="113" customWidth="1"/>
    <col min="28" max="16384" width="9" style="94" customWidth="1"/>
  </cols>
  <sheetData>
    <row r="1" spans="1:25" ht="13.5" customHeight="1">
      <c r="A1" s="399" t="s">
        <v>0</v>
      </c>
      <c r="B1" s="399"/>
      <c r="C1" s="399"/>
      <c r="D1" s="399"/>
      <c r="E1" s="399"/>
      <c r="F1" s="399"/>
      <c r="G1" s="117"/>
      <c r="H1" s="90"/>
      <c r="I1" s="90"/>
      <c r="J1" s="90"/>
      <c r="K1" s="90"/>
      <c r="Q1" s="398" t="s">
        <v>352</v>
      </c>
      <c r="R1" s="398"/>
      <c r="S1" s="398"/>
      <c r="T1" s="398"/>
      <c r="U1" s="398"/>
      <c r="V1" s="398"/>
      <c r="W1" s="398"/>
      <c r="X1" s="398"/>
      <c r="Y1" s="398"/>
    </row>
    <row r="2" spans="1:25" ht="13.5" customHeight="1">
      <c r="A2" s="399" t="s">
        <v>353</v>
      </c>
      <c r="B2" s="399"/>
      <c r="C2" s="399"/>
      <c r="D2" s="399"/>
      <c r="E2" s="399"/>
      <c r="F2" s="399"/>
      <c r="G2" s="117"/>
      <c r="H2" s="90"/>
      <c r="I2" s="90"/>
      <c r="J2" s="90"/>
      <c r="K2" s="90"/>
      <c r="Q2" s="398" t="s">
        <v>3</v>
      </c>
      <c r="R2" s="398"/>
      <c r="S2" s="398"/>
      <c r="T2" s="398"/>
      <c r="U2" s="398"/>
      <c r="V2" s="398"/>
      <c r="W2" s="398"/>
      <c r="X2" s="398"/>
      <c r="Y2" s="398"/>
    </row>
    <row r="3" spans="1:25" ht="13.5" customHeight="1">
      <c r="A3" s="399" t="s">
        <v>4</v>
      </c>
      <c r="B3" s="399"/>
      <c r="C3" s="399"/>
      <c r="D3" s="399"/>
      <c r="E3" s="399"/>
      <c r="F3" s="399"/>
      <c r="G3" s="117"/>
      <c r="H3" s="90"/>
      <c r="I3" s="90"/>
      <c r="J3" s="90"/>
      <c r="K3" s="90"/>
      <c r="L3" s="90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2"/>
      <c r="Y3" s="92"/>
    </row>
    <row r="4" spans="1:27" ht="19.5" customHeight="1">
      <c r="A4" s="400" t="s">
        <v>368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</row>
    <row r="5" spans="1:27" s="123" customFormat="1" ht="19.5" customHeight="1">
      <c r="A5" s="397" t="s">
        <v>369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</row>
    <row r="6" spans="1:27" ht="15.75" customHeight="1">
      <c r="A6" s="119"/>
      <c r="B6" s="119"/>
      <c r="C6" s="119"/>
      <c r="D6" s="119"/>
      <c r="E6" s="119"/>
      <c r="F6" s="119"/>
      <c r="G6" s="124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26"/>
      <c r="AA6" s="126"/>
    </row>
    <row r="7" spans="1:27" s="158" customFormat="1" ht="84" customHeight="1">
      <c r="A7" s="150" t="s">
        <v>376</v>
      </c>
      <c r="B7" s="151" t="s">
        <v>377</v>
      </c>
      <c r="C7" s="152" t="s">
        <v>378</v>
      </c>
      <c r="D7" s="150" t="s">
        <v>379</v>
      </c>
      <c r="E7" s="150" t="s">
        <v>380</v>
      </c>
      <c r="F7" s="150" t="s">
        <v>354</v>
      </c>
      <c r="G7" s="150" t="s">
        <v>381</v>
      </c>
      <c r="H7" s="153" t="s">
        <v>355</v>
      </c>
      <c r="I7" s="154" t="s">
        <v>356</v>
      </c>
      <c r="J7" s="155" t="s">
        <v>357</v>
      </c>
      <c r="K7" s="156" t="s">
        <v>367</v>
      </c>
      <c r="L7" s="154" t="s">
        <v>356</v>
      </c>
      <c r="M7" s="155" t="s">
        <v>357</v>
      </c>
      <c r="N7" s="153" t="s">
        <v>358</v>
      </c>
      <c r="O7" s="154" t="s">
        <v>356</v>
      </c>
      <c r="P7" s="155" t="s">
        <v>357</v>
      </c>
      <c r="Q7" s="153" t="s">
        <v>359</v>
      </c>
      <c r="R7" s="154" t="s">
        <v>356</v>
      </c>
      <c r="S7" s="155" t="s">
        <v>357</v>
      </c>
      <c r="T7" s="153" t="s">
        <v>360</v>
      </c>
      <c r="U7" s="155" t="s">
        <v>356</v>
      </c>
      <c r="V7" s="155" t="s">
        <v>357</v>
      </c>
      <c r="W7" s="153" t="s">
        <v>361</v>
      </c>
      <c r="X7" s="155" t="s">
        <v>356</v>
      </c>
      <c r="Y7" s="155" t="s">
        <v>357</v>
      </c>
      <c r="Z7" s="157" t="s">
        <v>362</v>
      </c>
      <c r="AA7" s="157" t="s">
        <v>363</v>
      </c>
    </row>
    <row r="8" spans="1:27" s="163" customFormat="1" ht="16.5" customHeight="1">
      <c r="A8" s="140"/>
      <c r="B8" s="159"/>
      <c r="C8" s="160"/>
      <c r="D8" s="140"/>
      <c r="E8" s="142"/>
      <c r="F8" s="140"/>
      <c r="G8" s="141"/>
      <c r="H8" s="161">
        <v>0</v>
      </c>
      <c r="I8" s="161">
        <v>0</v>
      </c>
      <c r="J8" s="161">
        <v>4</v>
      </c>
      <c r="K8" s="162">
        <v>0</v>
      </c>
      <c r="L8" s="161">
        <v>0</v>
      </c>
      <c r="M8" s="161">
        <v>3</v>
      </c>
      <c r="N8" s="161">
        <v>0</v>
      </c>
      <c r="O8" s="161">
        <v>0</v>
      </c>
      <c r="P8" s="161">
        <v>4</v>
      </c>
      <c r="Q8" s="161">
        <v>0</v>
      </c>
      <c r="R8" s="161">
        <v>0</v>
      </c>
      <c r="S8" s="161">
        <v>5</v>
      </c>
      <c r="T8" s="161">
        <v>0</v>
      </c>
      <c r="U8" s="161">
        <v>0</v>
      </c>
      <c r="V8" s="161">
        <v>4</v>
      </c>
      <c r="W8" s="161">
        <v>0</v>
      </c>
      <c r="X8" s="161">
        <v>0</v>
      </c>
      <c r="Y8" s="161">
        <v>0</v>
      </c>
      <c r="Z8" s="161">
        <f>SUM(H8:Y8)</f>
        <v>20</v>
      </c>
      <c r="AA8" s="161"/>
    </row>
    <row r="9" spans="1:27" ht="20.25" customHeight="1">
      <c r="A9" s="96">
        <v>1</v>
      </c>
      <c r="B9" s="97" t="str">
        <f>'D11CQVT02-N(73+11)'!C8</f>
        <v>Nguyễn Ngọc</v>
      </c>
      <c r="C9" s="98" t="str">
        <f>'D11CQVT02-N(73+11)'!D8</f>
        <v>Ân</v>
      </c>
      <c r="D9" s="96" t="str">
        <f>'D11CQVT02-N(73+11)'!B8</f>
        <v>N112101068</v>
      </c>
      <c r="E9" s="99" t="s">
        <v>18</v>
      </c>
      <c r="F9" s="96" t="str">
        <f>'D11CQVT02-N(73+11)'!G8</f>
        <v>TpHCM</v>
      </c>
      <c r="G9" s="100" t="str">
        <f>'D11CQVT02-N(73+11)'!E8</f>
        <v>nam</v>
      </c>
      <c r="H9" s="101">
        <v>6</v>
      </c>
      <c r="I9" s="101"/>
      <c r="J9" s="102">
        <f aca="true" t="shared" si="0" ref="J9:J72">IF(I9="",H9,IF(AND(I9&gt;=5,I9&gt;H9),I9,MAX(H9,I9)))</f>
        <v>6</v>
      </c>
      <c r="K9" s="101">
        <v>6</v>
      </c>
      <c r="L9" s="101"/>
      <c r="M9" s="102">
        <f aca="true" t="shared" si="1" ref="M9:M72">IF(L9="",K9,IF(AND(L9&gt;=5,L9&gt;K9),L9,MAX(K9,L9)))</f>
        <v>6</v>
      </c>
      <c r="N9" s="102">
        <v>6</v>
      </c>
      <c r="O9" s="101"/>
      <c r="P9" s="102">
        <f aca="true" t="shared" si="2" ref="P9:P72">IF(O9="",N9,IF(AND(O9&gt;=5,O9&gt;N9),O9,MAX(N9,O9)))</f>
        <v>6</v>
      </c>
      <c r="Q9" s="102">
        <v>3</v>
      </c>
      <c r="R9" s="101">
        <v>8</v>
      </c>
      <c r="S9" s="102">
        <f aca="true" t="shared" si="3" ref="S9:S72">IF(R9="",Q9,IF(AND(R9&gt;=5,R9&gt;Q9),R9,MAX(Q9,R9)))</f>
        <v>8</v>
      </c>
      <c r="T9" s="101">
        <v>6</v>
      </c>
      <c r="U9" s="101"/>
      <c r="V9" s="102">
        <f aca="true" t="shared" si="4" ref="V9:V72">IF(U9="",T9,IF(AND(U9&gt;=5,U9&gt;T9),U9,MAX(T9,U9)))</f>
        <v>6</v>
      </c>
      <c r="W9" s="101">
        <v>7</v>
      </c>
      <c r="X9" s="101"/>
      <c r="Y9" s="102">
        <f aca="true" t="shared" si="5" ref="Y9:Y72">IF(X9="",W9,IF(AND(X9&gt;=5,X9&gt;W9),X9,MAX(W9,X9)))</f>
        <v>7</v>
      </c>
      <c r="Z9" s="132">
        <f aca="true" t="shared" si="6" ref="Z9:Z40">ROUND(SUMPRODUCT(H9:Y9,$H$8:$Y$8)/SUMIF($H9:$Y9,"&lt;&gt;M",$H$8:$Y$8),2)</f>
        <v>6.5</v>
      </c>
      <c r="AA9" s="133" t="str">
        <f>IF(Z9&gt;=9,"Xuất sắc",IF(Z9&gt;=8,"Giỏi",IF(Z9&gt;=7,"Khá",IF(Z9&gt;=6,"TBK",IF(Z9&gt;=5,"TB",IF(Z9&gt;=4,"Yếu","Kém"))))))</f>
        <v>TBK</v>
      </c>
    </row>
    <row r="10" spans="1:27" ht="20.25" customHeight="1">
      <c r="A10" s="103">
        <v>2</v>
      </c>
      <c r="B10" s="104" t="str">
        <f>'D11CQVT02-N(73+11)'!C9</f>
        <v>Nguyễn Minh</v>
      </c>
      <c r="C10" s="105" t="str">
        <f>'D11CQVT02-N(73+11)'!D9</f>
        <v>Anh</v>
      </c>
      <c r="D10" s="103" t="str">
        <f>'D11CQVT02-N(73+11)'!B9</f>
        <v>N112101069</v>
      </c>
      <c r="E10" s="106" t="s">
        <v>24</v>
      </c>
      <c r="F10" s="103" t="str">
        <f>'D11CQVT02-N(73+11)'!G9</f>
        <v>TpHCM</v>
      </c>
      <c r="G10" s="107" t="str">
        <f>'D11CQVT02-N(73+11)'!E9</f>
        <v>nam</v>
      </c>
      <c r="H10" s="108">
        <v>5</v>
      </c>
      <c r="I10" s="108"/>
      <c r="J10" s="109">
        <f t="shared" si="0"/>
        <v>5</v>
      </c>
      <c r="K10" s="108">
        <v>3</v>
      </c>
      <c r="L10" s="108">
        <v>6</v>
      </c>
      <c r="M10" s="109">
        <f t="shared" si="1"/>
        <v>6</v>
      </c>
      <c r="N10" s="109">
        <v>5</v>
      </c>
      <c r="O10" s="108"/>
      <c r="P10" s="109">
        <f t="shared" si="2"/>
        <v>5</v>
      </c>
      <c r="Q10" s="109">
        <v>4</v>
      </c>
      <c r="R10" s="108">
        <v>7</v>
      </c>
      <c r="S10" s="109">
        <f t="shared" si="3"/>
        <v>7</v>
      </c>
      <c r="T10" s="108">
        <v>6</v>
      </c>
      <c r="U10" s="108"/>
      <c r="V10" s="109">
        <f t="shared" si="4"/>
        <v>6</v>
      </c>
      <c r="W10" s="108">
        <v>5</v>
      </c>
      <c r="X10" s="108"/>
      <c r="Y10" s="109">
        <f t="shared" si="5"/>
        <v>5</v>
      </c>
      <c r="Z10" s="134">
        <f t="shared" si="6"/>
        <v>5.85</v>
      </c>
      <c r="AA10" s="135" t="str">
        <f aca="true" t="shared" si="7" ref="AA10:AA73">IF(Z10&gt;=9,"Xuất sắc",IF(Z10&gt;=8,"Giỏi",IF(Z10&gt;=7,"Khá",IF(Z10&gt;=6,"TBK",IF(Z10&gt;=5,"TB",IF(Z10&gt;=4,"Yếu","Kém"))))))</f>
        <v>TB</v>
      </c>
    </row>
    <row r="11" spans="1:27" ht="20.25" customHeight="1">
      <c r="A11" s="103">
        <v>3</v>
      </c>
      <c r="B11" s="104" t="str">
        <f>'D11CQVT02-N(73+11)'!C10</f>
        <v>Nguyễn Văn</v>
      </c>
      <c r="C11" s="105" t="str">
        <f>'D11CQVT02-N(73+11)'!D10</f>
        <v>Bằng</v>
      </c>
      <c r="D11" s="103" t="str">
        <f>'D11CQVT02-N(73+11)'!B10</f>
        <v>N112101070</v>
      </c>
      <c r="E11" s="106" t="s">
        <v>28</v>
      </c>
      <c r="F11" s="103" t="str">
        <f>'D11CQVT02-N(73+11)'!G10</f>
        <v>Thanh Hóa</v>
      </c>
      <c r="G11" s="107" t="str">
        <f>'D11CQVT02-N(73+11)'!E10</f>
        <v>nam</v>
      </c>
      <c r="H11" s="108">
        <v>6</v>
      </c>
      <c r="I11" s="108"/>
      <c r="J11" s="109">
        <f t="shared" si="0"/>
        <v>6</v>
      </c>
      <c r="K11" s="108">
        <v>6</v>
      </c>
      <c r="L11" s="108"/>
      <c r="M11" s="109">
        <f t="shared" si="1"/>
        <v>6</v>
      </c>
      <c r="N11" s="109">
        <v>5</v>
      </c>
      <c r="O11" s="108"/>
      <c r="P11" s="109">
        <f t="shared" si="2"/>
        <v>5</v>
      </c>
      <c r="Q11" s="109">
        <v>3</v>
      </c>
      <c r="R11" s="108">
        <v>8</v>
      </c>
      <c r="S11" s="109">
        <f t="shared" si="3"/>
        <v>8</v>
      </c>
      <c r="T11" s="108">
        <v>6</v>
      </c>
      <c r="U11" s="108"/>
      <c r="V11" s="109">
        <f t="shared" si="4"/>
        <v>6</v>
      </c>
      <c r="W11" s="108">
        <v>5</v>
      </c>
      <c r="X11" s="108"/>
      <c r="Y11" s="109">
        <f t="shared" si="5"/>
        <v>5</v>
      </c>
      <c r="Z11" s="134">
        <f t="shared" si="6"/>
        <v>6.3</v>
      </c>
      <c r="AA11" s="135" t="str">
        <f t="shared" si="7"/>
        <v>TBK</v>
      </c>
    </row>
    <row r="12" spans="1:27" ht="20.25" customHeight="1">
      <c r="A12" s="103">
        <v>4</v>
      </c>
      <c r="B12" s="104" t="str">
        <f>'D11CQVT02-N(73+11)'!C11</f>
        <v>Nguyễn Xuân</v>
      </c>
      <c r="C12" s="105" t="str">
        <f>'D11CQVT02-N(73+11)'!D11</f>
        <v>Bình</v>
      </c>
      <c r="D12" s="103" t="str">
        <f>'D11CQVT02-N(73+11)'!B11</f>
        <v>N112101071</v>
      </c>
      <c r="E12" s="106" t="s">
        <v>33</v>
      </c>
      <c r="F12" s="103" t="str">
        <f>'D11CQVT02-N(73+11)'!G11</f>
        <v>Bình Định</v>
      </c>
      <c r="G12" s="107" t="str">
        <f>'D11CQVT02-N(73+11)'!E11</f>
        <v>nam</v>
      </c>
      <c r="H12" s="108">
        <v>7</v>
      </c>
      <c r="I12" s="108"/>
      <c r="J12" s="109">
        <f t="shared" si="0"/>
        <v>7</v>
      </c>
      <c r="K12" s="108">
        <v>7</v>
      </c>
      <c r="L12" s="108"/>
      <c r="M12" s="109">
        <f t="shared" si="1"/>
        <v>7</v>
      </c>
      <c r="N12" s="109">
        <v>8</v>
      </c>
      <c r="O12" s="108"/>
      <c r="P12" s="109">
        <f t="shared" si="2"/>
        <v>8</v>
      </c>
      <c r="Q12" s="109">
        <v>6</v>
      </c>
      <c r="R12" s="108"/>
      <c r="S12" s="109">
        <f t="shared" si="3"/>
        <v>6</v>
      </c>
      <c r="T12" s="108">
        <v>6</v>
      </c>
      <c r="U12" s="108"/>
      <c r="V12" s="109">
        <f t="shared" si="4"/>
        <v>6</v>
      </c>
      <c r="W12" s="108">
        <v>8</v>
      </c>
      <c r="X12" s="108"/>
      <c r="Y12" s="109">
        <f t="shared" si="5"/>
        <v>8</v>
      </c>
      <c r="Z12" s="134">
        <f t="shared" si="6"/>
        <v>6.75</v>
      </c>
      <c r="AA12" s="135" t="str">
        <f t="shared" si="7"/>
        <v>TBK</v>
      </c>
    </row>
    <row r="13" spans="1:27" ht="20.25" customHeight="1">
      <c r="A13" s="103">
        <v>5</v>
      </c>
      <c r="B13" s="104" t="str">
        <f>'D11CQVT02-N(73+11)'!C12</f>
        <v>Nguyễn Trung</v>
      </c>
      <c r="C13" s="105" t="str">
        <f>'D11CQVT02-N(73+11)'!D12</f>
        <v>Chí</v>
      </c>
      <c r="D13" s="103" t="str">
        <f>'D11CQVT02-N(73+11)'!B12</f>
        <v>N112101072</v>
      </c>
      <c r="E13" s="106" t="s">
        <v>38</v>
      </c>
      <c r="F13" s="103" t="str">
        <f>'D11CQVT02-N(73+11)'!G12</f>
        <v>Hà Tĩnh</v>
      </c>
      <c r="G13" s="107" t="str">
        <f>'D11CQVT02-N(73+11)'!E12</f>
        <v>nam</v>
      </c>
      <c r="H13" s="108">
        <v>3</v>
      </c>
      <c r="I13" s="108">
        <v>6</v>
      </c>
      <c r="J13" s="109">
        <f t="shared" si="0"/>
        <v>6</v>
      </c>
      <c r="K13" s="108">
        <v>6</v>
      </c>
      <c r="L13" s="108"/>
      <c r="M13" s="109">
        <f t="shared" si="1"/>
        <v>6</v>
      </c>
      <c r="N13" s="109">
        <v>6</v>
      </c>
      <c r="O13" s="108"/>
      <c r="P13" s="109">
        <f t="shared" si="2"/>
        <v>6</v>
      </c>
      <c r="Q13" s="109">
        <v>3</v>
      </c>
      <c r="R13" s="108">
        <v>7</v>
      </c>
      <c r="S13" s="109">
        <f t="shared" si="3"/>
        <v>7</v>
      </c>
      <c r="T13" s="108">
        <v>4</v>
      </c>
      <c r="U13" s="108">
        <v>6</v>
      </c>
      <c r="V13" s="109">
        <f t="shared" si="4"/>
        <v>6</v>
      </c>
      <c r="W13" s="108">
        <v>5</v>
      </c>
      <c r="X13" s="108"/>
      <c r="Y13" s="109">
        <f t="shared" si="5"/>
        <v>5</v>
      </c>
      <c r="Z13" s="134">
        <f t="shared" si="6"/>
        <v>6.25</v>
      </c>
      <c r="AA13" s="135" t="str">
        <f t="shared" si="7"/>
        <v>TBK</v>
      </c>
    </row>
    <row r="14" spans="1:27" ht="20.25" customHeight="1">
      <c r="A14" s="103">
        <v>6</v>
      </c>
      <c r="B14" s="104" t="str">
        <f>'D11CQVT02-N(73+11)'!C13</f>
        <v>Đỗ Triệu</v>
      </c>
      <c r="C14" s="105" t="str">
        <f>'D11CQVT02-N(73+11)'!D13</f>
        <v>Dâng</v>
      </c>
      <c r="D14" s="103" t="str">
        <f>'D11CQVT02-N(73+11)'!B13</f>
        <v>N112101073</v>
      </c>
      <c r="E14" s="106" t="s">
        <v>43</v>
      </c>
      <c r="F14" s="103" t="str">
        <f>'D11CQVT02-N(73+11)'!G13</f>
        <v>Quảng Ngãi</v>
      </c>
      <c r="G14" s="107" t="str">
        <f>'D11CQVT02-N(73+11)'!E13</f>
        <v>nam</v>
      </c>
      <c r="H14" s="108">
        <v>4</v>
      </c>
      <c r="I14" s="108">
        <v>6</v>
      </c>
      <c r="J14" s="109">
        <f t="shared" si="0"/>
        <v>6</v>
      </c>
      <c r="K14" s="108">
        <v>4</v>
      </c>
      <c r="L14" s="108">
        <v>6</v>
      </c>
      <c r="M14" s="109">
        <f t="shared" si="1"/>
        <v>6</v>
      </c>
      <c r="N14" s="109">
        <v>7</v>
      </c>
      <c r="O14" s="108"/>
      <c r="P14" s="109">
        <f t="shared" si="2"/>
        <v>7</v>
      </c>
      <c r="Q14" s="109">
        <v>5</v>
      </c>
      <c r="R14" s="108"/>
      <c r="S14" s="109">
        <f t="shared" si="3"/>
        <v>5</v>
      </c>
      <c r="T14" s="108">
        <v>3</v>
      </c>
      <c r="U14" s="108"/>
      <c r="V14" s="109">
        <f t="shared" si="4"/>
        <v>3</v>
      </c>
      <c r="W14" s="108">
        <v>0</v>
      </c>
      <c r="X14" s="108"/>
      <c r="Y14" s="109">
        <f t="shared" si="5"/>
        <v>0</v>
      </c>
      <c r="Z14" s="134">
        <f t="shared" si="6"/>
        <v>5.35</v>
      </c>
      <c r="AA14" s="135" t="str">
        <f t="shared" si="7"/>
        <v>TB</v>
      </c>
    </row>
    <row r="15" spans="1:27" ht="20.25" customHeight="1">
      <c r="A15" s="103">
        <v>7</v>
      </c>
      <c r="B15" s="104" t="str">
        <f>'D11CQVT02-N(73+11)'!C14</f>
        <v>Đỗ Văn</v>
      </c>
      <c r="C15" s="105" t="str">
        <f>'D11CQVT02-N(73+11)'!D14</f>
        <v>Đạt</v>
      </c>
      <c r="D15" s="103" t="str">
        <f>'D11CQVT02-N(73+11)'!B14</f>
        <v>N112101074</v>
      </c>
      <c r="E15" s="106" t="s">
        <v>48</v>
      </c>
      <c r="F15" s="103" t="str">
        <f>'D11CQVT02-N(73+11)'!G14</f>
        <v>Tiền Giang</v>
      </c>
      <c r="G15" s="107" t="str">
        <f>'D11CQVT02-N(73+11)'!E14</f>
        <v>nam</v>
      </c>
      <c r="H15" s="108">
        <v>8</v>
      </c>
      <c r="I15" s="108"/>
      <c r="J15" s="109">
        <f t="shared" si="0"/>
        <v>8</v>
      </c>
      <c r="K15" s="108">
        <v>7</v>
      </c>
      <c r="L15" s="108"/>
      <c r="M15" s="109">
        <f t="shared" si="1"/>
        <v>7</v>
      </c>
      <c r="N15" s="109">
        <v>6</v>
      </c>
      <c r="O15" s="108"/>
      <c r="P15" s="109">
        <f t="shared" si="2"/>
        <v>6</v>
      </c>
      <c r="Q15" s="109">
        <v>6</v>
      </c>
      <c r="R15" s="108"/>
      <c r="S15" s="109">
        <f t="shared" si="3"/>
        <v>6</v>
      </c>
      <c r="T15" s="108">
        <v>8</v>
      </c>
      <c r="U15" s="108"/>
      <c r="V15" s="109">
        <f t="shared" si="4"/>
        <v>8</v>
      </c>
      <c r="W15" s="108">
        <v>6</v>
      </c>
      <c r="X15" s="108"/>
      <c r="Y15" s="109">
        <f t="shared" si="5"/>
        <v>6</v>
      </c>
      <c r="Z15" s="134">
        <f t="shared" si="6"/>
        <v>6.95</v>
      </c>
      <c r="AA15" s="135" t="str">
        <f t="shared" si="7"/>
        <v>TBK</v>
      </c>
    </row>
    <row r="16" spans="1:27" ht="20.25" customHeight="1">
      <c r="A16" s="103">
        <v>8</v>
      </c>
      <c r="B16" s="104" t="str">
        <f>'D11CQVT02-N(73+11)'!C15</f>
        <v>Nguyễn Quốc</v>
      </c>
      <c r="C16" s="105" t="str">
        <f>'D11CQVT02-N(73+11)'!D15</f>
        <v>Đạt</v>
      </c>
      <c r="D16" s="103" t="str">
        <f>'D11CQVT02-N(73+11)'!B15</f>
        <v>N112101075</v>
      </c>
      <c r="E16" s="106" t="s">
        <v>52</v>
      </c>
      <c r="F16" s="103" t="str">
        <f>'D11CQVT02-N(73+11)'!G15</f>
        <v>Hà Tĩnh</v>
      </c>
      <c r="G16" s="107" t="str">
        <f>'D11CQVT02-N(73+11)'!E15</f>
        <v>nam</v>
      </c>
      <c r="H16" s="108">
        <v>6</v>
      </c>
      <c r="I16" s="108"/>
      <c r="J16" s="109">
        <f t="shared" si="0"/>
        <v>6</v>
      </c>
      <c r="K16" s="108">
        <v>6</v>
      </c>
      <c r="L16" s="108"/>
      <c r="M16" s="109">
        <f t="shared" si="1"/>
        <v>6</v>
      </c>
      <c r="N16" s="109">
        <v>6</v>
      </c>
      <c r="O16" s="108"/>
      <c r="P16" s="109">
        <f t="shared" si="2"/>
        <v>6</v>
      </c>
      <c r="Q16" s="109">
        <v>4</v>
      </c>
      <c r="R16" s="108">
        <v>7</v>
      </c>
      <c r="S16" s="109">
        <f t="shared" si="3"/>
        <v>7</v>
      </c>
      <c r="T16" s="108">
        <v>4</v>
      </c>
      <c r="U16" s="108">
        <v>4</v>
      </c>
      <c r="V16" s="109">
        <f t="shared" si="4"/>
        <v>4</v>
      </c>
      <c r="W16" s="108">
        <v>7</v>
      </c>
      <c r="X16" s="108"/>
      <c r="Y16" s="109">
        <f t="shared" si="5"/>
        <v>7</v>
      </c>
      <c r="Z16" s="134">
        <f t="shared" si="6"/>
        <v>5.85</v>
      </c>
      <c r="AA16" s="135" t="str">
        <f t="shared" si="7"/>
        <v>TB</v>
      </c>
    </row>
    <row r="17" spans="1:27" ht="20.25" customHeight="1">
      <c r="A17" s="103">
        <v>9</v>
      </c>
      <c r="B17" s="104" t="str">
        <f>'D11CQVT02-N(73+11)'!C16</f>
        <v>Phạm Tiến</v>
      </c>
      <c r="C17" s="105" t="str">
        <f>'D11CQVT02-N(73+11)'!D16</f>
        <v>Đạt</v>
      </c>
      <c r="D17" s="103" t="str">
        <f>'D11CQVT02-N(73+11)'!B16</f>
        <v>N112101076</v>
      </c>
      <c r="E17" s="106" t="s">
        <v>55</v>
      </c>
      <c r="F17" s="103" t="str">
        <f>'D11CQVT02-N(73+11)'!G16</f>
        <v>Đắk Lắk</v>
      </c>
      <c r="G17" s="107" t="str">
        <f>'D11CQVT02-N(73+11)'!E16</f>
        <v>nam</v>
      </c>
      <c r="H17" s="108">
        <v>6</v>
      </c>
      <c r="I17" s="108"/>
      <c r="J17" s="109">
        <f t="shared" si="0"/>
        <v>6</v>
      </c>
      <c r="K17" s="108">
        <v>6</v>
      </c>
      <c r="L17" s="108"/>
      <c r="M17" s="109">
        <f t="shared" si="1"/>
        <v>6</v>
      </c>
      <c r="N17" s="109">
        <v>5</v>
      </c>
      <c r="O17" s="108"/>
      <c r="P17" s="109">
        <f t="shared" si="2"/>
        <v>5</v>
      </c>
      <c r="Q17" s="109">
        <v>3</v>
      </c>
      <c r="R17" s="108">
        <v>7</v>
      </c>
      <c r="S17" s="109">
        <f t="shared" si="3"/>
        <v>7</v>
      </c>
      <c r="T17" s="108">
        <v>4</v>
      </c>
      <c r="U17" s="108">
        <v>5</v>
      </c>
      <c r="V17" s="109">
        <f t="shared" si="4"/>
        <v>5</v>
      </c>
      <c r="W17" s="108">
        <v>5</v>
      </c>
      <c r="X17" s="108"/>
      <c r="Y17" s="109">
        <f t="shared" si="5"/>
        <v>5</v>
      </c>
      <c r="Z17" s="134">
        <f t="shared" si="6"/>
        <v>5.85</v>
      </c>
      <c r="AA17" s="135" t="str">
        <f t="shared" si="7"/>
        <v>TB</v>
      </c>
    </row>
    <row r="18" spans="1:27" ht="20.25" customHeight="1">
      <c r="A18" s="103">
        <v>10</v>
      </c>
      <c r="B18" s="104" t="str">
        <f>'D11CQVT02-N(73+11)'!C17</f>
        <v>Trần Văn</v>
      </c>
      <c r="C18" s="105" t="str">
        <f>'D11CQVT02-N(73+11)'!D17</f>
        <v>Đạt</v>
      </c>
      <c r="D18" s="103" t="str">
        <f>'D11CQVT02-N(73+11)'!B17</f>
        <v>N112101077</v>
      </c>
      <c r="E18" s="106" t="s">
        <v>59</v>
      </c>
      <c r="F18" s="103" t="str">
        <f>'D11CQVT02-N(73+11)'!G17</f>
        <v>Hà Tĩnh</v>
      </c>
      <c r="G18" s="107" t="str">
        <f>'D11CQVT02-N(73+11)'!E17</f>
        <v>nam</v>
      </c>
      <c r="H18" s="108">
        <v>4</v>
      </c>
      <c r="I18" s="108">
        <v>5</v>
      </c>
      <c r="J18" s="109">
        <f t="shared" si="0"/>
        <v>5</v>
      </c>
      <c r="K18" s="108">
        <v>6</v>
      </c>
      <c r="L18" s="108"/>
      <c r="M18" s="109">
        <f t="shared" si="1"/>
        <v>6</v>
      </c>
      <c r="N18" s="109">
        <v>5</v>
      </c>
      <c r="O18" s="108"/>
      <c r="P18" s="109">
        <f t="shared" si="2"/>
        <v>5</v>
      </c>
      <c r="Q18" s="109">
        <v>5</v>
      </c>
      <c r="R18" s="108"/>
      <c r="S18" s="109">
        <f t="shared" si="3"/>
        <v>5</v>
      </c>
      <c r="T18" s="108">
        <v>5</v>
      </c>
      <c r="U18" s="108"/>
      <c r="V18" s="109">
        <f t="shared" si="4"/>
        <v>5</v>
      </c>
      <c r="W18" s="108">
        <v>7</v>
      </c>
      <c r="X18" s="108"/>
      <c r="Y18" s="109">
        <f t="shared" si="5"/>
        <v>7</v>
      </c>
      <c r="Z18" s="134">
        <f t="shared" si="6"/>
        <v>5.15</v>
      </c>
      <c r="AA18" s="135" t="str">
        <f t="shared" si="7"/>
        <v>TB</v>
      </c>
    </row>
    <row r="19" spans="1:27" ht="20.25" customHeight="1">
      <c r="A19" s="103">
        <v>11</v>
      </c>
      <c r="B19" s="104" t="str">
        <f>'D11CQVT02-N(73+11)'!C18</f>
        <v>Phạm Văn</v>
      </c>
      <c r="C19" s="105" t="str">
        <f>'D11CQVT02-N(73+11)'!D18</f>
        <v>Diện</v>
      </c>
      <c r="D19" s="103" t="str">
        <f>'D11CQVT02-N(73+11)'!B18</f>
        <v>N112101078</v>
      </c>
      <c r="E19" s="106" t="s">
        <v>63</v>
      </c>
      <c r="F19" s="103" t="str">
        <f>'D11CQVT02-N(73+11)'!G18</f>
        <v>Nam Định</v>
      </c>
      <c r="G19" s="107" t="str">
        <f>'D11CQVT02-N(73+11)'!E18</f>
        <v>nam</v>
      </c>
      <c r="H19" s="108">
        <v>8</v>
      </c>
      <c r="I19" s="108"/>
      <c r="J19" s="109">
        <f t="shared" si="0"/>
        <v>8</v>
      </c>
      <c r="K19" s="108">
        <v>6</v>
      </c>
      <c r="L19" s="108"/>
      <c r="M19" s="109">
        <f t="shared" si="1"/>
        <v>6</v>
      </c>
      <c r="N19" s="109">
        <v>7</v>
      </c>
      <c r="O19" s="108"/>
      <c r="P19" s="109">
        <f t="shared" si="2"/>
        <v>7</v>
      </c>
      <c r="Q19" s="109">
        <v>5</v>
      </c>
      <c r="R19" s="108"/>
      <c r="S19" s="109">
        <f t="shared" si="3"/>
        <v>5</v>
      </c>
      <c r="T19" s="108">
        <v>3</v>
      </c>
      <c r="U19" s="108">
        <v>3</v>
      </c>
      <c r="V19" s="109">
        <f t="shared" si="4"/>
        <v>3</v>
      </c>
      <c r="W19" s="108">
        <v>7</v>
      </c>
      <c r="X19" s="108"/>
      <c r="Y19" s="109">
        <f t="shared" si="5"/>
        <v>7</v>
      </c>
      <c r="Z19" s="134">
        <f t="shared" si="6"/>
        <v>5.75</v>
      </c>
      <c r="AA19" s="135" t="str">
        <f t="shared" si="7"/>
        <v>TB</v>
      </c>
    </row>
    <row r="20" spans="1:27" ht="20.25" customHeight="1">
      <c r="A20" s="103">
        <v>12</v>
      </c>
      <c r="B20" s="104" t="str">
        <f>'D11CQVT02-N(73+11)'!C19</f>
        <v>Bùi Xuân</v>
      </c>
      <c r="C20" s="105" t="str">
        <f>'D11CQVT02-N(73+11)'!D19</f>
        <v>Diệu</v>
      </c>
      <c r="D20" s="103" t="str">
        <f>'D11CQVT02-N(73+11)'!B19</f>
        <v>N112101079</v>
      </c>
      <c r="E20" s="106" t="s">
        <v>69</v>
      </c>
      <c r="F20" s="103" t="str">
        <f>'D11CQVT02-N(73+11)'!G19</f>
        <v>Kiên Giang</v>
      </c>
      <c r="G20" s="107" t="str">
        <f>'D11CQVT02-N(73+11)'!E19</f>
        <v>nam</v>
      </c>
      <c r="H20" s="108">
        <v>5</v>
      </c>
      <c r="I20" s="108"/>
      <c r="J20" s="109">
        <f t="shared" si="0"/>
        <v>5</v>
      </c>
      <c r="K20" s="108">
        <v>5</v>
      </c>
      <c r="L20" s="108"/>
      <c r="M20" s="109">
        <f t="shared" si="1"/>
        <v>5</v>
      </c>
      <c r="N20" s="109">
        <v>5</v>
      </c>
      <c r="O20" s="108"/>
      <c r="P20" s="109">
        <f t="shared" si="2"/>
        <v>5</v>
      </c>
      <c r="Q20" s="109">
        <v>5</v>
      </c>
      <c r="R20" s="108"/>
      <c r="S20" s="109">
        <f t="shared" si="3"/>
        <v>5</v>
      </c>
      <c r="T20" s="108">
        <v>4</v>
      </c>
      <c r="U20" s="108">
        <v>3</v>
      </c>
      <c r="V20" s="109">
        <f t="shared" si="4"/>
        <v>4</v>
      </c>
      <c r="W20" s="108">
        <v>7</v>
      </c>
      <c r="X20" s="108"/>
      <c r="Y20" s="109">
        <f t="shared" si="5"/>
        <v>7</v>
      </c>
      <c r="Z20" s="134">
        <f t="shared" si="6"/>
        <v>4.8</v>
      </c>
      <c r="AA20" s="135" t="str">
        <f t="shared" si="7"/>
        <v>Yếu</v>
      </c>
    </row>
    <row r="21" spans="1:27" ht="20.25" customHeight="1">
      <c r="A21" s="103">
        <v>13</v>
      </c>
      <c r="B21" s="104" t="str">
        <f>'D11CQVT02-N(73+11)'!C20</f>
        <v>Hồ Thị Mỵ</v>
      </c>
      <c r="C21" s="105" t="str">
        <f>'D11CQVT02-N(73+11)'!D20</f>
        <v>Đoan</v>
      </c>
      <c r="D21" s="103" t="str">
        <f>'D11CQVT02-N(73+11)'!B20</f>
        <v>N112101080</v>
      </c>
      <c r="E21" s="106" t="s">
        <v>75</v>
      </c>
      <c r="F21" s="103" t="str">
        <f>'D11CQVT02-N(73+11)'!G20</f>
        <v>Quảng Ngãi</v>
      </c>
      <c r="G21" s="107" t="str">
        <f>'D11CQVT02-N(73+11)'!E20</f>
        <v>nữ</v>
      </c>
      <c r="H21" s="108">
        <v>7</v>
      </c>
      <c r="I21" s="108"/>
      <c r="J21" s="109">
        <f t="shared" si="0"/>
        <v>7</v>
      </c>
      <c r="K21" s="108">
        <v>7</v>
      </c>
      <c r="L21" s="108"/>
      <c r="M21" s="109">
        <f t="shared" si="1"/>
        <v>7</v>
      </c>
      <c r="N21" s="109">
        <v>6</v>
      </c>
      <c r="O21" s="108"/>
      <c r="P21" s="109">
        <f t="shared" si="2"/>
        <v>6</v>
      </c>
      <c r="Q21" s="109">
        <v>5</v>
      </c>
      <c r="R21" s="108"/>
      <c r="S21" s="109">
        <f t="shared" si="3"/>
        <v>5</v>
      </c>
      <c r="T21" s="108">
        <v>8</v>
      </c>
      <c r="U21" s="108"/>
      <c r="V21" s="109">
        <f t="shared" si="4"/>
        <v>8</v>
      </c>
      <c r="W21" s="108">
        <v>6</v>
      </c>
      <c r="X21" s="108"/>
      <c r="Y21" s="109">
        <f t="shared" si="5"/>
        <v>6</v>
      </c>
      <c r="Z21" s="134">
        <f t="shared" si="6"/>
        <v>6.5</v>
      </c>
      <c r="AA21" s="135" t="str">
        <f t="shared" si="7"/>
        <v>TBK</v>
      </c>
    </row>
    <row r="22" spans="1:27" ht="20.25" customHeight="1">
      <c r="A22" s="103">
        <v>14</v>
      </c>
      <c r="B22" s="104" t="str">
        <f>'D11CQVT02-N(73+11)'!C21</f>
        <v>Ngô Quang</v>
      </c>
      <c r="C22" s="105" t="str">
        <f>'D11CQVT02-N(73+11)'!D21</f>
        <v>Dự</v>
      </c>
      <c r="D22" s="103" t="str">
        <f>'D11CQVT02-N(73+11)'!B21</f>
        <v>N112101081</v>
      </c>
      <c r="E22" s="106" t="s">
        <v>79</v>
      </c>
      <c r="F22" s="103" t="str">
        <f>'D11CQVT02-N(73+11)'!G21</f>
        <v>Nam Hà</v>
      </c>
      <c r="G22" s="107" t="str">
        <f>'D11CQVT02-N(73+11)'!E21</f>
        <v>nam</v>
      </c>
      <c r="H22" s="108">
        <v>6</v>
      </c>
      <c r="I22" s="108"/>
      <c r="J22" s="109">
        <f t="shared" si="0"/>
        <v>6</v>
      </c>
      <c r="K22" s="108">
        <v>6</v>
      </c>
      <c r="L22" s="108"/>
      <c r="M22" s="109">
        <f t="shared" si="1"/>
        <v>6</v>
      </c>
      <c r="N22" s="109">
        <v>7</v>
      </c>
      <c r="O22" s="108"/>
      <c r="P22" s="109">
        <f t="shared" si="2"/>
        <v>7</v>
      </c>
      <c r="Q22" s="109">
        <v>5</v>
      </c>
      <c r="R22" s="108"/>
      <c r="S22" s="109">
        <f t="shared" si="3"/>
        <v>5</v>
      </c>
      <c r="T22" s="108">
        <v>4</v>
      </c>
      <c r="U22" s="108">
        <v>6</v>
      </c>
      <c r="V22" s="109">
        <f t="shared" si="4"/>
        <v>6</v>
      </c>
      <c r="W22" s="108">
        <v>3</v>
      </c>
      <c r="X22" s="108">
        <v>8</v>
      </c>
      <c r="Y22" s="109">
        <f t="shared" si="5"/>
        <v>8</v>
      </c>
      <c r="Z22" s="134">
        <f t="shared" si="6"/>
        <v>5.95</v>
      </c>
      <c r="AA22" s="135" t="str">
        <f t="shared" si="7"/>
        <v>TB</v>
      </c>
    </row>
    <row r="23" spans="1:27" ht="20.25" customHeight="1">
      <c r="A23" s="103">
        <v>15</v>
      </c>
      <c r="B23" s="104" t="str">
        <f>'D11CQVT02-N(73+11)'!C22</f>
        <v>Nguyễn Minh</v>
      </c>
      <c r="C23" s="105" t="str">
        <f>'D11CQVT02-N(73+11)'!D22</f>
        <v>Đức</v>
      </c>
      <c r="D23" s="103" t="str">
        <f>'D11CQVT02-N(73+11)'!B22</f>
        <v>N112101082</v>
      </c>
      <c r="E23" s="106" t="s">
        <v>83</v>
      </c>
      <c r="F23" s="103" t="str">
        <f>'D11CQVT02-N(73+11)'!G22</f>
        <v>Hà Tĩnh</v>
      </c>
      <c r="G23" s="107" t="str">
        <f>'D11CQVT02-N(73+11)'!E22</f>
        <v>nam</v>
      </c>
      <c r="H23" s="108">
        <v>4</v>
      </c>
      <c r="I23" s="108">
        <v>7</v>
      </c>
      <c r="J23" s="109">
        <f t="shared" si="0"/>
        <v>7</v>
      </c>
      <c r="K23" s="108">
        <v>6</v>
      </c>
      <c r="L23" s="108"/>
      <c r="M23" s="109">
        <f t="shared" si="1"/>
        <v>6</v>
      </c>
      <c r="N23" s="109">
        <v>7</v>
      </c>
      <c r="O23" s="108"/>
      <c r="P23" s="109">
        <f t="shared" si="2"/>
        <v>7</v>
      </c>
      <c r="Q23" s="109">
        <v>5</v>
      </c>
      <c r="R23" s="108"/>
      <c r="S23" s="109">
        <f t="shared" si="3"/>
        <v>5</v>
      </c>
      <c r="T23" s="108">
        <v>5</v>
      </c>
      <c r="U23" s="108"/>
      <c r="V23" s="109">
        <f t="shared" si="4"/>
        <v>5</v>
      </c>
      <c r="W23" s="108">
        <v>8</v>
      </c>
      <c r="X23" s="108"/>
      <c r="Y23" s="109">
        <f t="shared" si="5"/>
        <v>8</v>
      </c>
      <c r="Z23" s="134">
        <f t="shared" si="6"/>
        <v>5.95</v>
      </c>
      <c r="AA23" s="135" t="str">
        <f t="shared" si="7"/>
        <v>TB</v>
      </c>
    </row>
    <row r="24" spans="1:27" ht="20.25" customHeight="1">
      <c r="A24" s="103">
        <v>16</v>
      </c>
      <c r="B24" s="104" t="str">
        <f>'D11CQVT02-N(73+11)'!C23</f>
        <v>Đinh Khắc</v>
      </c>
      <c r="C24" s="105" t="str">
        <f>'D11CQVT02-N(73+11)'!D23</f>
        <v>Duy</v>
      </c>
      <c r="D24" s="103" t="str">
        <f>'D11CQVT02-N(73+11)'!B23</f>
        <v>N112101083</v>
      </c>
      <c r="E24" s="106" t="s">
        <v>87</v>
      </c>
      <c r="F24" s="103" t="str">
        <f>'D11CQVT02-N(73+11)'!G23</f>
        <v>Nam Định</v>
      </c>
      <c r="G24" s="107" t="str">
        <f>'D11CQVT02-N(73+11)'!E23</f>
        <v>nam</v>
      </c>
      <c r="H24" s="108">
        <v>7</v>
      </c>
      <c r="I24" s="108"/>
      <c r="J24" s="109">
        <f t="shared" si="0"/>
        <v>7</v>
      </c>
      <c r="K24" s="108">
        <v>7</v>
      </c>
      <c r="L24" s="108"/>
      <c r="M24" s="109">
        <f t="shared" si="1"/>
        <v>7</v>
      </c>
      <c r="N24" s="109">
        <v>6</v>
      </c>
      <c r="O24" s="108"/>
      <c r="P24" s="109">
        <f t="shared" si="2"/>
        <v>6</v>
      </c>
      <c r="Q24" s="109">
        <v>5</v>
      </c>
      <c r="R24" s="108"/>
      <c r="S24" s="109">
        <f t="shared" si="3"/>
        <v>5</v>
      </c>
      <c r="T24" s="108">
        <v>5</v>
      </c>
      <c r="U24" s="108"/>
      <c r="V24" s="109">
        <f t="shared" si="4"/>
        <v>5</v>
      </c>
      <c r="W24" s="108">
        <v>6</v>
      </c>
      <c r="X24" s="108"/>
      <c r="Y24" s="109">
        <f t="shared" si="5"/>
        <v>6</v>
      </c>
      <c r="Z24" s="134">
        <f t="shared" si="6"/>
        <v>5.9</v>
      </c>
      <c r="AA24" s="135" t="str">
        <f t="shared" si="7"/>
        <v>TB</v>
      </c>
    </row>
    <row r="25" spans="1:27" ht="20.25" customHeight="1">
      <c r="A25" s="103">
        <v>17</v>
      </c>
      <c r="B25" s="104" t="str">
        <f>'D11CQVT02-N(73+11)'!C24</f>
        <v>Trần Văn</v>
      </c>
      <c r="C25" s="105" t="str">
        <f>'D11CQVT02-N(73+11)'!D24</f>
        <v>Duy</v>
      </c>
      <c r="D25" s="103" t="str">
        <f>'D11CQVT02-N(73+11)'!B24</f>
        <v>N112101084</v>
      </c>
      <c r="E25" s="106" t="s">
        <v>89</v>
      </c>
      <c r="F25" s="103" t="str">
        <f>'D11CQVT02-N(73+11)'!G24</f>
        <v>Hà Tây</v>
      </c>
      <c r="G25" s="107" t="str">
        <f>'D11CQVT02-N(73+11)'!E24</f>
        <v>nam</v>
      </c>
      <c r="H25" s="108">
        <v>7</v>
      </c>
      <c r="I25" s="108"/>
      <c r="J25" s="109">
        <f t="shared" si="0"/>
        <v>7</v>
      </c>
      <c r="K25" s="108">
        <v>7</v>
      </c>
      <c r="L25" s="108"/>
      <c r="M25" s="109">
        <f t="shared" si="1"/>
        <v>7</v>
      </c>
      <c r="N25" s="109">
        <v>8</v>
      </c>
      <c r="O25" s="108"/>
      <c r="P25" s="109">
        <f t="shared" si="2"/>
        <v>8</v>
      </c>
      <c r="Q25" s="109">
        <v>7</v>
      </c>
      <c r="R25" s="108"/>
      <c r="S25" s="109">
        <f t="shared" si="3"/>
        <v>7</v>
      </c>
      <c r="T25" s="108">
        <v>4</v>
      </c>
      <c r="U25" s="108">
        <v>5</v>
      </c>
      <c r="V25" s="109">
        <f t="shared" si="4"/>
        <v>5</v>
      </c>
      <c r="W25" s="108">
        <v>5</v>
      </c>
      <c r="X25" s="108"/>
      <c r="Y25" s="109">
        <f t="shared" si="5"/>
        <v>5</v>
      </c>
      <c r="Z25" s="134">
        <f t="shared" si="6"/>
        <v>6.8</v>
      </c>
      <c r="AA25" s="135" t="str">
        <f t="shared" si="7"/>
        <v>TBK</v>
      </c>
    </row>
    <row r="26" spans="1:27" ht="20.25" customHeight="1">
      <c r="A26" s="103">
        <v>18</v>
      </c>
      <c r="B26" s="104" t="str">
        <f>'D11CQVT02-N(73+11)'!C25</f>
        <v>Võ Nhật</v>
      </c>
      <c r="C26" s="105" t="str">
        <f>'D11CQVT02-N(73+11)'!D25</f>
        <v>Duy</v>
      </c>
      <c r="D26" s="103" t="str">
        <f>'D11CQVT02-N(73+11)'!B25</f>
        <v>N112101085</v>
      </c>
      <c r="E26" s="106" t="s">
        <v>93</v>
      </c>
      <c r="F26" s="103" t="str">
        <f>'D11CQVT02-N(73+11)'!G25</f>
        <v>Đồng Tháp</v>
      </c>
      <c r="G26" s="107" t="str">
        <f>'D11CQVT02-N(73+11)'!E25</f>
        <v>nam</v>
      </c>
      <c r="H26" s="108">
        <v>6</v>
      </c>
      <c r="I26" s="108"/>
      <c r="J26" s="109">
        <f t="shared" si="0"/>
        <v>6</v>
      </c>
      <c r="K26" s="108">
        <v>7</v>
      </c>
      <c r="L26" s="108"/>
      <c r="M26" s="109">
        <f t="shared" si="1"/>
        <v>7</v>
      </c>
      <c r="N26" s="109">
        <v>8</v>
      </c>
      <c r="O26" s="108"/>
      <c r="P26" s="109">
        <f t="shared" si="2"/>
        <v>8</v>
      </c>
      <c r="Q26" s="109">
        <v>6</v>
      </c>
      <c r="R26" s="108"/>
      <c r="S26" s="109">
        <f t="shared" si="3"/>
        <v>6</v>
      </c>
      <c r="T26" s="108">
        <v>4</v>
      </c>
      <c r="U26" s="108">
        <v>5</v>
      </c>
      <c r="V26" s="109">
        <f t="shared" si="4"/>
        <v>5</v>
      </c>
      <c r="W26" s="108">
        <v>6</v>
      </c>
      <c r="X26" s="108"/>
      <c r="Y26" s="109">
        <f t="shared" si="5"/>
        <v>6</v>
      </c>
      <c r="Z26" s="134">
        <f t="shared" si="6"/>
        <v>6.35</v>
      </c>
      <c r="AA26" s="135" t="str">
        <f t="shared" si="7"/>
        <v>TBK</v>
      </c>
    </row>
    <row r="27" spans="1:27" ht="20.25" customHeight="1">
      <c r="A27" s="103">
        <v>19</v>
      </c>
      <c r="B27" s="104" t="str">
        <f>'D11CQVT02-N(73+11)'!C26</f>
        <v>Huỳnh Thị Ngọc</v>
      </c>
      <c r="C27" s="105" t="str">
        <f>'D11CQVT02-N(73+11)'!D26</f>
        <v>Hà</v>
      </c>
      <c r="D27" s="103" t="str">
        <f>'D11CQVT02-N(73+11)'!B26</f>
        <v>N112101086</v>
      </c>
      <c r="E27" s="106" t="s">
        <v>98</v>
      </c>
      <c r="F27" s="125" t="s">
        <v>370</v>
      </c>
      <c r="G27" s="107" t="str">
        <f>'D11CQVT02-N(73+11)'!E26</f>
        <v>nữ</v>
      </c>
      <c r="H27" s="108">
        <v>7</v>
      </c>
      <c r="I27" s="108"/>
      <c r="J27" s="109">
        <f t="shared" si="0"/>
        <v>7</v>
      </c>
      <c r="K27" s="108">
        <v>8</v>
      </c>
      <c r="L27" s="108"/>
      <c r="M27" s="109">
        <f t="shared" si="1"/>
        <v>8</v>
      </c>
      <c r="N27" s="109">
        <v>6</v>
      </c>
      <c r="O27" s="108"/>
      <c r="P27" s="109">
        <f t="shared" si="2"/>
        <v>6</v>
      </c>
      <c r="Q27" s="109">
        <v>7</v>
      </c>
      <c r="R27" s="108"/>
      <c r="S27" s="109">
        <f t="shared" si="3"/>
        <v>7</v>
      </c>
      <c r="T27" s="108">
        <v>4</v>
      </c>
      <c r="U27" s="108"/>
      <c r="V27" s="109">
        <f t="shared" si="4"/>
        <v>4</v>
      </c>
      <c r="W27" s="108">
        <v>6</v>
      </c>
      <c r="X27" s="108"/>
      <c r="Y27" s="109">
        <f t="shared" si="5"/>
        <v>6</v>
      </c>
      <c r="Z27" s="134">
        <f t="shared" si="6"/>
        <v>6.35</v>
      </c>
      <c r="AA27" s="135" t="str">
        <f t="shared" si="7"/>
        <v>TBK</v>
      </c>
    </row>
    <row r="28" spans="1:27" ht="20.25" customHeight="1">
      <c r="A28" s="103">
        <v>20</v>
      </c>
      <c r="B28" s="104" t="str">
        <f>'D11CQVT02-N(73+11)'!C27</f>
        <v>Dương Trung</v>
      </c>
      <c r="C28" s="105" t="str">
        <f>'D11CQVT02-N(73+11)'!D27</f>
        <v>Hậu</v>
      </c>
      <c r="D28" s="103" t="str">
        <f>'D11CQVT02-N(73+11)'!B27</f>
        <v>N112101087</v>
      </c>
      <c r="E28" s="106" t="s">
        <v>103</v>
      </c>
      <c r="F28" s="103" t="str">
        <f>'D11CQVT02-N(73+11)'!G27</f>
        <v>Quảng Ngãi</v>
      </c>
      <c r="G28" s="107" t="str">
        <f>'D11CQVT02-N(73+11)'!E27</f>
        <v>nam</v>
      </c>
      <c r="H28" s="108">
        <v>5</v>
      </c>
      <c r="I28" s="108"/>
      <c r="J28" s="109">
        <f t="shared" si="0"/>
        <v>5</v>
      </c>
      <c r="K28" s="108">
        <v>7</v>
      </c>
      <c r="L28" s="108"/>
      <c r="M28" s="109">
        <f t="shared" si="1"/>
        <v>7</v>
      </c>
      <c r="N28" s="109">
        <v>7</v>
      </c>
      <c r="O28" s="108"/>
      <c r="P28" s="109">
        <f t="shared" si="2"/>
        <v>7</v>
      </c>
      <c r="Q28" s="109">
        <v>5</v>
      </c>
      <c r="R28" s="108"/>
      <c r="S28" s="109">
        <f t="shared" si="3"/>
        <v>5</v>
      </c>
      <c r="T28" s="108">
        <v>4</v>
      </c>
      <c r="U28" s="108">
        <v>4</v>
      </c>
      <c r="V28" s="109">
        <f t="shared" si="4"/>
        <v>4</v>
      </c>
      <c r="W28" s="108">
        <v>5</v>
      </c>
      <c r="X28" s="108"/>
      <c r="Y28" s="109">
        <f t="shared" si="5"/>
        <v>5</v>
      </c>
      <c r="Z28" s="134">
        <f t="shared" si="6"/>
        <v>5.5</v>
      </c>
      <c r="AA28" s="135" t="str">
        <f t="shared" si="7"/>
        <v>TB</v>
      </c>
    </row>
    <row r="29" spans="1:27" ht="20.25" customHeight="1">
      <c r="A29" s="103">
        <v>21</v>
      </c>
      <c r="B29" s="104" t="str">
        <f>'D11CQVT02-N(73+11)'!C28</f>
        <v>Phan Thị Thanh</v>
      </c>
      <c r="C29" s="105" t="str">
        <f>'D11CQVT02-N(73+11)'!D28</f>
        <v>Hoa</v>
      </c>
      <c r="D29" s="103" t="str">
        <f>'D11CQVT02-N(73+11)'!B28</f>
        <v>N112101088</v>
      </c>
      <c r="E29" s="106" t="s">
        <v>107</v>
      </c>
      <c r="F29" s="103" t="str">
        <f>'D11CQVT02-N(73+11)'!G28</f>
        <v>Hà Tây</v>
      </c>
      <c r="G29" s="107" t="str">
        <f>'D11CQVT02-N(73+11)'!E28</f>
        <v>nữ</v>
      </c>
      <c r="H29" s="108">
        <v>5</v>
      </c>
      <c r="I29" s="108"/>
      <c r="J29" s="109">
        <f t="shared" si="0"/>
        <v>5</v>
      </c>
      <c r="K29" s="108">
        <v>8</v>
      </c>
      <c r="L29" s="108"/>
      <c r="M29" s="109">
        <f t="shared" si="1"/>
        <v>8</v>
      </c>
      <c r="N29" s="109">
        <v>5</v>
      </c>
      <c r="O29" s="108"/>
      <c r="P29" s="109">
        <f t="shared" si="2"/>
        <v>5</v>
      </c>
      <c r="Q29" s="109">
        <v>6</v>
      </c>
      <c r="R29" s="108"/>
      <c r="S29" s="109">
        <f t="shared" si="3"/>
        <v>6</v>
      </c>
      <c r="T29" s="108">
        <v>4</v>
      </c>
      <c r="U29" s="108">
        <v>6</v>
      </c>
      <c r="V29" s="109">
        <f t="shared" si="4"/>
        <v>6</v>
      </c>
      <c r="W29" s="108">
        <v>7</v>
      </c>
      <c r="X29" s="108"/>
      <c r="Y29" s="109">
        <f t="shared" si="5"/>
        <v>7</v>
      </c>
      <c r="Z29" s="134">
        <f t="shared" si="6"/>
        <v>5.9</v>
      </c>
      <c r="AA29" s="135" t="str">
        <f t="shared" si="7"/>
        <v>TB</v>
      </c>
    </row>
    <row r="30" spans="1:27" ht="20.25" customHeight="1">
      <c r="A30" s="103">
        <v>22</v>
      </c>
      <c r="B30" s="104" t="str">
        <f>'D11CQVT02-N(73+11)'!C29</f>
        <v>Bùi Minh</v>
      </c>
      <c r="C30" s="105" t="str">
        <f>'D11CQVT02-N(73+11)'!D29</f>
        <v>Hòa</v>
      </c>
      <c r="D30" s="103" t="str">
        <f>'D11CQVT02-N(73+11)'!B29</f>
        <v>N112101089</v>
      </c>
      <c r="E30" s="106" t="s">
        <v>111</v>
      </c>
      <c r="F30" s="103" t="str">
        <f>'D11CQVT02-N(73+11)'!G29</f>
        <v>Tiền Giang</v>
      </c>
      <c r="G30" s="107" t="str">
        <f>'D11CQVT02-N(73+11)'!E29</f>
        <v>nam</v>
      </c>
      <c r="H30" s="108">
        <v>7</v>
      </c>
      <c r="I30" s="108"/>
      <c r="J30" s="109">
        <f t="shared" si="0"/>
        <v>7</v>
      </c>
      <c r="K30" s="108">
        <v>6</v>
      </c>
      <c r="L30" s="108"/>
      <c r="M30" s="109">
        <f t="shared" si="1"/>
        <v>6</v>
      </c>
      <c r="N30" s="109">
        <v>6</v>
      </c>
      <c r="O30" s="108"/>
      <c r="P30" s="109">
        <f t="shared" si="2"/>
        <v>6</v>
      </c>
      <c r="Q30" s="109">
        <v>6</v>
      </c>
      <c r="R30" s="108"/>
      <c r="S30" s="109">
        <f t="shared" si="3"/>
        <v>6</v>
      </c>
      <c r="T30" s="108">
        <v>8</v>
      </c>
      <c r="U30" s="108"/>
      <c r="V30" s="109">
        <f t="shared" si="4"/>
        <v>8</v>
      </c>
      <c r="W30" s="108">
        <v>9</v>
      </c>
      <c r="X30" s="108"/>
      <c r="Y30" s="109">
        <f t="shared" si="5"/>
        <v>9</v>
      </c>
      <c r="Z30" s="134">
        <f t="shared" si="6"/>
        <v>6.6</v>
      </c>
      <c r="AA30" s="135" t="str">
        <f t="shared" si="7"/>
        <v>TBK</v>
      </c>
    </row>
    <row r="31" spans="1:27" ht="20.25" customHeight="1">
      <c r="A31" s="103">
        <v>23</v>
      </c>
      <c r="B31" s="104" t="str">
        <f>'D11CQVT02-N(73+11)'!C30</f>
        <v>Phạm Ngọc</v>
      </c>
      <c r="C31" s="105" t="str">
        <f>'D11CQVT02-N(73+11)'!D30</f>
        <v>Hùng</v>
      </c>
      <c r="D31" s="103" t="str">
        <f>'D11CQVT02-N(73+11)'!B30</f>
        <v>N112101090</v>
      </c>
      <c r="E31" s="106" t="s">
        <v>115</v>
      </c>
      <c r="F31" s="103" t="str">
        <f>'D11CQVT02-N(73+11)'!G30</f>
        <v>Gia Lai</v>
      </c>
      <c r="G31" s="107" t="str">
        <f>'D11CQVT02-N(73+11)'!E30</f>
        <v>nam</v>
      </c>
      <c r="H31" s="108">
        <v>0</v>
      </c>
      <c r="I31" s="103"/>
      <c r="J31" s="109">
        <f t="shared" si="0"/>
        <v>0</v>
      </c>
      <c r="K31" s="108">
        <v>2</v>
      </c>
      <c r="L31" s="103"/>
      <c r="M31" s="109">
        <f t="shared" si="1"/>
        <v>2</v>
      </c>
      <c r="N31" s="109">
        <v>0</v>
      </c>
      <c r="O31" s="103"/>
      <c r="P31" s="109">
        <f t="shared" si="2"/>
        <v>0</v>
      </c>
      <c r="Q31" s="109">
        <v>0</v>
      </c>
      <c r="R31" s="103"/>
      <c r="S31" s="109">
        <f t="shared" si="3"/>
        <v>0</v>
      </c>
      <c r="T31" s="108">
        <v>0</v>
      </c>
      <c r="U31" s="103"/>
      <c r="V31" s="109">
        <f t="shared" si="4"/>
        <v>0</v>
      </c>
      <c r="W31" s="108">
        <v>5</v>
      </c>
      <c r="X31" s="103"/>
      <c r="Y31" s="109">
        <f t="shared" si="5"/>
        <v>5</v>
      </c>
      <c r="Z31" s="134">
        <f t="shared" si="6"/>
        <v>0.3</v>
      </c>
      <c r="AA31" s="135" t="str">
        <f t="shared" si="7"/>
        <v>Kém</v>
      </c>
    </row>
    <row r="32" spans="1:27" ht="20.25" customHeight="1">
      <c r="A32" s="103">
        <v>24</v>
      </c>
      <c r="B32" s="104" t="str">
        <f>'D11CQVT02-N(73+11)'!C31</f>
        <v>Đào Minh</v>
      </c>
      <c r="C32" s="105" t="str">
        <f>'D11CQVT02-N(73+11)'!D31</f>
        <v>Huy</v>
      </c>
      <c r="D32" s="103" t="str">
        <f>'D11CQVT02-N(73+11)'!B31</f>
        <v>N112101091</v>
      </c>
      <c r="E32" s="106" t="s">
        <v>120</v>
      </c>
      <c r="F32" s="103" t="str">
        <f>'D11CQVT02-N(73+11)'!G31</f>
        <v>TpHCM</v>
      </c>
      <c r="G32" s="107" t="str">
        <f>'D11CQVT02-N(73+11)'!E31</f>
        <v>nam</v>
      </c>
      <c r="H32" s="108">
        <v>6</v>
      </c>
      <c r="I32" s="103"/>
      <c r="J32" s="109">
        <f t="shared" si="0"/>
        <v>6</v>
      </c>
      <c r="K32" s="108">
        <v>6</v>
      </c>
      <c r="L32" s="103"/>
      <c r="M32" s="109">
        <f t="shared" si="1"/>
        <v>6</v>
      </c>
      <c r="N32" s="109">
        <v>5</v>
      </c>
      <c r="O32" s="103"/>
      <c r="P32" s="109">
        <f t="shared" si="2"/>
        <v>5</v>
      </c>
      <c r="Q32" s="109">
        <v>5</v>
      </c>
      <c r="R32" s="103"/>
      <c r="S32" s="109">
        <f t="shared" si="3"/>
        <v>5</v>
      </c>
      <c r="T32" s="108">
        <v>5</v>
      </c>
      <c r="U32" s="103"/>
      <c r="V32" s="109">
        <f t="shared" si="4"/>
        <v>5</v>
      </c>
      <c r="W32" s="108">
        <v>4</v>
      </c>
      <c r="X32" s="103">
        <v>8</v>
      </c>
      <c r="Y32" s="109">
        <f t="shared" si="5"/>
        <v>8</v>
      </c>
      <c r="Z32" s="134">
        <f t="shared" si="6"/>
        <v>5.35</v>
      </c>
      <c r="AA32" s="135" t="str">
        <f t="shared" si="7"/>
        <v>TB</v>
      </c>
    </row>
    <row r="33" spans="1:27" ht="20.25" customHeight="1">
      <c r="A33" s="103">
        <v>25</v>
      </c>
      <c r="B33" s="104" t="str">
        <f>'D11CQVT02-N(73+11)'!C32</f>
        <v>Nguyễn Nhật</v>
      </c>
      <c r="C33" s="105" t="str">
        <f>'D11CQVT02-N(73+11)'!D32</f>
        <v>Khang</v>
      </c>
      <c r="D33" s="103" t="str">
        <f>'D11CQVT02-N(73+11)'!B32</f>
        <v>N112101092</v>
      </c>
      <c r="E33" s="106" t="s">
        <v>52</v>
      </c>
      <c r="F33" s="103" t="str">
        <f>'D11CQVT02-N(73+11)'!G32</f>
        <v>Long An</v>
      </c>
      <c r="G33" s="107" t="str">
        <f>'D11CQVT02-N(73+11)'!E32</f>
        <v>nam</v>
      </c>
      <c r="H33" s="108">
        <v>6</v>
      </c>
      <c r="I33" s="103"/>
      <c r="J33" s="109">
        <f t="shared" si="0"/>
        <v>6</v>
      </c>
      <c r="K33" s="108">
        <v>7</v>
      </c>
      <c r="L33" s="103"/>
      <c r="M33" s="109">
        <f t="shared" si="1"/>
        <v>7</v>
      </c>
      <c r="N33" s="109">
        <v>4</v>
      </c>
      <c r="O33" s="103">
        <v>9</v>
      </c>
      <c r="P33" s="109">
        <f t="shared" si="2"/>
        <v>9</v>
      </c>
      <c r="Q33" s="109">
        <v>8</v>
      </c>
      <c r="R33" s="103"/>
      <c r="S33" s="109">
        <f t="shared" si="3"/>
        <v>8</v>
      </c>
      <c r="T33" s="108">
        <v>6</v>
      </c>
      <c r="U33" s="103"/>
      <c r="V33" s="109">
        <f t="shared" si="4"/>
        <v>6</v>
      </c>
      <c r="W33" s="108">
        <v>5</v>
      </c>
      <c r="X33" s="103"/>
      <c r="Y33" s="109">
        <f t="shared" si="5"/>
        <v>5</v>
      </c>
      <c r="Z33" s="134">
        <f t="shared" si="6"/>
        <v>7.25</v>
      </c>
      <c r="AA33" s="135" t="str">
        <f t="shared" si="7"/>
        <v>Khá</v>
      </c>
    </row>
    <row r="34" spans="1:27" ht="20.25" customHeight="1">
      <c r="A34" s="103">
        <v>26</v>
      </c>
      <c r="B34" s="104" t="str">
        <f>'D11CQVT02-N(73+11)'!C33</f>
        <v>Trần Thế</v>
      </c>
      <c r="C34" s="105" t="str">
        <f>'D11CQVT02-N(73+11)'!D33</f>
        <v>Khương</v>
      </c>
      <c r="D34" s="103" t="str">
        <f>'D11CQVT02-N(73+11)'!B33</f>
        <v>N112101093</v>
      </c>
      <c r="E34" s="106" t="s">
        <v>128</v>
      </c>
      <c r="F34" s="103" t="str">
        <f>'D11CQVT02-N(73+11)'!G33</f>
        <v>Đăk Lăk</v>
      </c>
      <c r="G34" s="107" t="str">
        <f>'D11CQVT02-N(73+11)'!E33</f>
        <v>nam</v>
      </c>
      <c r="H34" s="108">
        <v>7</v>
      </c>
      <c r="I34" s="103"/>
      <c r="J34" s="109">
        <f t="shared" si="0"/>
        <v>7</v>
      </c>
      <c r="K34" s="108">
        <v>7</v>
      </c>
      <c r="L34" s="103"/>
      <c r="M34" s="109">
        <f t="shared" si="1"/>
        <v>7</v>
      </c>
      <c r="N34" s="109">
        <v>8</v>
      </c>
      <c r="O34" s="103"/>
      <c r="P34" s="109">
        <f t="shared" si="2"/>
        <v>8</v>
      </c>
      <c r="Q34" s="109">
        <v>3</v>
      </c>
      <c r="R34" s="103">
        <v>6</v>
      </c>
      <c r="S34" s="109">
        <f t="shared" si="3"/>
        <v>6</v>
      </c>
      <c r="T34" s="108">
        <v>4</v>
      </c>
      <c r="U34" s="103">
        <v>5</v>
      </c>
      <c r="V34" s="109">
        <f t="shared" si="4"/>
        <v>5</v>
      </c>
      <c r="W34" s="108">
        <v>6</v>
      </c>
      <c r="X34" s="103"/>
      <c r="Y34" s="109">
        <f t="shared" si="5"/>
        <v>6</v>
      </c>
      <c r="Z34" s="134">
        <f t="shared" si="6"/>
        <v>6.55</v>
      </c>
      <c r="AA34" s="135" t="str">
        <f t="shared" si="7"/>
        <v>TBK</v>
      </c>
    </row>
    <row r="35" spans="1:27" ht="20.25" customHeight="1">
      <c r="A35" s="103">
        <v>27</v>
      </c>
      <c r="B35" s="104" t="str">
        <f>'D11CQVT02-N(73+11)'!C34</f>
        <v>Võ Trọng</v>
      </c>
      <c r="C35" s="105" t="str">
        <f>'D11CQVT02-N(73+11)'!D34</f>
        <v>Kiệt</v>
      </c>
      <c r="D35" s="103" t="str">
        <f>'D11CQVT02-N(73+11)'!B34</f>
        <v>N112101094</v>
      </c>
      <c r="E35" s="106" t="s">
        <v>133</v>
      </c>
      <c r="F35" s="103" t="str">
        <f>'D11CQVT02-N(73+11)'!G34</f>
        <v>Kon Tum</v>
      </c>
      <c r="G35" s="107" t="str">
        <f>'D11CQVT02-N(73+11)'!E34</f>
        <v>nam</v>
      </c>
      <c r="H35" s="108">
        <v>5</v>
      </c>
      <c r="I35" s="103"/>
      <c r="J35" s="109">
        <f t="shared" si="0"/>
        <v>5</v>
      </c>
      <c r="K35" s="108">
        <v>7</v>
      </c>
      <c r="L35" s="103"/>
      <c r="M35" s="109">
        <f t="shared" si="1"/>
        <v>7</v>
      </c>
      <c r="N35" s="109">
        <v>6</v>
      </c>
      <c r="O35" s="103"/>
      <c r="P35" s="109">
        <f t="shared" si="2"/>
        <v>6</v>
      </c>
      <c r="Q35" s="109">
        <v>6</v>
      </c>
      <c r="R35" s="103"/>
      <c r="S35" s="109">
        <f t="shared" si="3"/>
        <v>6</v>
      </c>
      <c r="T35" s="108">
        <v>3</v>
      </c>
      <c r="U35" s="103">
        <v>4</v>
      </c>
      <c r="V35" s="109">
        <f t="shared" si="4"/>
        <v>4</v>
      </c>
      <c r="W35" s="108">
        <v>5</v>
      </c>
      <c r="X35" s="103"/>
      <c r="Y35" s="109">
        <f t="shared" si="5"/>
        <v>5</v>
      </c>
      <c r="Z35" s="134">
        <f t="shared" si="6"/>
        <v>5.55</v>
      </c>
      <c r="AA35" s="135" t="str">
        <f t="shared" si="7"/>
        <v>TB</v>
      </c>
    </row>
    <row r="36" spans="1:27" ht="20.25" customHeight="1">
      <c r="A36" s="103">
        <v>28</v>
      </c>
      <c r="B36" s="104" t="str">
        <f>'D11CQVT02-N(73+11)'!C35</f>
        <v>Đinh Thiện</v>
      </c>
      <c r="C36" s="105" t="str">
        <f>'D11CQVT02-N(73+11)'!D35</f>
        <v>Lâm</v>
      </c>
      <c r="D36" s="103" t="str">
        <f>'D11CQVT02-N(73+11)'!B35</f>
        <v>N112101095</v>
      </c>
      <c r="E36" s="106" t="s">
        <v>138</v>
      </c>
      <c r="F36" s="103" t="str">
        <f>'D11CQVT02-N(73+11)'!G35</f>
        <v>Lâm Đồng</v>
      </c>
      <c r="G36" s="107" t="str">
        <f>'D11CQVT02-N(73+11)'!E35</f>
        <v>nam</v>
      </c>
      <c r="H36" s="108">
        <v>6</v>
      </c>
      <c r="I36" s="103"/>
      <c r="J36" s="109">
        <f t="shared" si="0"/>
        <v>6</v>
      </c>
      <c r="K36" s="108">
        <v>6</v>
      </c>
      <c r="L36" s="103"/>
      <c r="M36" s="109">
        <f t="shared" si="1"/>
        <v>6</v>
      </c>
      <c r="N36" s="109">
        <v>7</v>
      </c>
      <c r="O36" s="103"/>
      <c r="P36" s="109">
        <f t="shared" si="2"/>
        <v>7</v>
      </c>
      <c r="Q36" s="109">
        <v>5</v>
      </c>
      <c r="R36" s="103"/>
      <c r="S36" s="109">
        <f t="shared" si="3"/>
        <v>5</v>
      </c>
      <c r="T36" s="108">
        <v>5</v>
      </c>
      <c r="U36" s="103"/>
      <c r="V36" s="109">
        <f t="shared" si="4"/>
        <v>5</v>
      </c>
      <c r="W36" s="108">
        <v>7</v>
      </c>
      <c r="X36" s="103"/>
      <c r="Y36" s="109">
        <f t="shared" si="5"/>
        <v>7</v>
      </c>
      <c r="Z36" s="134">
        <f t="shared" si="6"/>
        <v>5.75</v>
      </c>
      <c r="AA36" s="135" t="str">
        <f t="shared" si="7"/>
        <v>TB</v>
      </c>
    </row>
    <row r="37" spans="1:27" ht="20.25" customHeight="1">
      <c r="A37" s="103">
        <v>29</v>
      </c>
      <c r="B37" s="104" t="str">
        <f>'D11CQVT02-N(73+11)'!C36</f>
        <v>Tạ Quang</v>
      </c>
      <c r="C37" s="105" t="str">
        <f>'D11CQVT02-N(73+11)'!D36</f>
        <v>Lâm</v>
      </c>
      <c r="D37" s="103" t="str">
        <f>'D11CQVT02-N(73+11)'!B36</f>
        <v>N112101096</v>
      </c>
      <c r="E37" s="106" t="s">
        <v>142</v>
      </c>
      <c r="F37" s="103" t="str">
        <f>'D11CQVT02-N(73+11)'!G36</f>
        <v>Gia Lai</v>
      </c>
      <c r="G37" s="107" t="str">
        <f>'D11CQVT02-N(73+11)'!E36</f>
        <v>nam</v>
      </c>
      <c r="H37" s="108">
        <v>5</v>
      </c>
      <c r="I37" s="103"/>
      <c r="J37" s="109">
        <f t="shared" si="0"/>
        <v>5</v>
      </c>
      <c r="K37" s="108">
        <v>7</v>
      </c>
      <c r="L37" s="103"/>
      <c r="M37" s="109">
        <f t="shared" si="1"/>
        <v>7</v>
      </c>
      <c r="N37" s="109">
        <v>7</v>
      </c>
      <c r="O37" s="103"/>
      <c r="P37" s="109">
        <f t="shared" si="2"/>
        <v>7</v>
      </c>
      <c r="Q37" s="109">
        <v>6</v>
      </c>
      <c r="R37" s="103"/>
      <c r="S37" s="109">
        <f t="shared" si="3"/>
        <v>6</v>
      </c>
      <c r="T37" s="108">
        <v>4</v>
      </c>
      <c r="U37" s="103">
        <v>5</v>
      </c>
      <c r="V37" s="109">
        <f t="shared" si="4"/>
        <v>5</v>
      </c>
      <c r="W37" s="108">
        <v>7</v>
      </c>
      <c r="X37" s="103"/>
      <c r="Y37" s="109">
        <f t="shared" si="5"/>
        <v>7</v>
      </c>
      <c r="Z37" s="134">
        <f t="shared" si="6"/>
        <v>5.95</v>
      </c>
      <c r="AA37" s="135" t="str">
        <f t="shared" si="7"/>
        <v>TB</v>
      </c>
    </row>
    <row r="38" spans="1:27" ht="20.25" customHeight="1">
      <c r="A38" s="103">
        <v>30</v>
      </c>
      <c r="B38" s="104" t="str">
        <f>'D11CQVT02-N(73+11)'!C37</f>
        <v>Đỗ Thị Thu</v>
      </c>
      <c r="C38" s="105" t="str">
        <f>'D11CQVT02-N(73+11)'!D37</f>
        <v>Loan</v>
      </c>
      <c r="D38" s="103" t="str">
        <f>'D11CQVT02-N(73+11)'!B37</f>
        <v>N112101097</v>
      </c>
      <c r="E38" s="106" t="s">
        <v>146</v>
      </c>
      <c r="F38" s="103" t="str">
        <f>'D11CQVT02-N(73+11)'!G37</f>
        <v>Đăk Lăk</v>
      </c>
      <c r="G38" s="107" t="str">
        <f>'D11CQVT02-N(73+11)'!E37</f>
        <v>nữ</v>
      </c>
      <c r="H38" s="108">
        <v>6</v>
      </c>
      <c r="I38" s="103"/>
      <c r="J38" s="109">
        <f t="shared" si="0"/>
        <v>6</v>
      </c>
      <c r="K38" s="108">
        <v>7</v>
      </c>
      <c r="L38" s="103"/>
      <c r="M38" s="109">
        <f t="shared" si="1"/>
        <v>7</v>
      </c>
      <c r="N38" s="109">
        <v>6</v>
      </c>
      <c r="O38" s="103"/>
      <c r="P38" s="109">
        <f t="shared" si="2"/>
        <v>6</v>
      </c>
      <c r="Q38" s="109">
        <v>5</v>
      </c>
      <c r="R38" s="103"/>
      <c r="S38" s="109">
        <f t="shared" si="3"/>
        <v>5</v>
      </c>
      <c r="T38" s="108">
        <v>4</v>
      </c>
      <c r="U38" s="103">
        <v>6</v>
      </c>
      <c r="V38" s="109">
        <f t="shared" si="4"/>
        <v>6</v>
      </c>
      <c r="W38" s="108">
        <v>5</v>
      </c>
      <c r="X38" s="103"/>
      <c r="Y38" s="109">
        <f t="shared" si="5"/>
        <v>5</v>
      </c>
      <c r="Z38" s="134">
        <f t="shared" si="6"/>
        <v>5.9</v>
      </c>
      <c r="AA38" s="135" t="str">
        <f t="shared" si="7"/>
        <v>TB</v>
      </c>
    </row>
    <row r="39" spans="1:27" ht="20.25" customHeight="1">
      <c r="A39" s="103">
        <v>31</v>
      </c>
      <c r="B39" s="104" t="str">
        <f>'D11CQVT02-N(73+11)'!C38</f>
        <v>Lê Quang</v>
      </c>
      <c r="C39" s="105" t="str">
        <f>'D11CQVT02-N(73+11)'!D38</f>
        <v>Minh</v>
      </c>
      <c r="D39" s="103" t="str">
        <f>'D11CQVT02-N(73+11)'!B38</f>
        <v>N112101098</v>
      </c>
      <c r="E39" s="106" t="s">
        <v>279</v>
      </c>
      <c r="F39" s="103" t="str">
        <f>'D11CQVT02-N(73+11)'!G38</f>
        <v>Hà Nội</v>
      </c>
      <c r="G39" s="107" t="str">
        <f>'D11CQVT02-N(73+11)'!E38</f>
        <v>nam</v>
      </c>
      <c r="H39" s="108">
        <v>7</v>
      </c>
      <c r="I39" s="103"/>
      <c r="J39" s="109">
        <f t="shared" si="0"/>
        <v>7</v>
      </c>
      <c r="K39" s="108">
        <v>6</v>
      </c>
      <c r="L39" s="103"/>
      <c r="M39" s="109">
        <f t="shared" si="1"/>
        <v>6</v>
      </c>
      <c r="N39" s="109">
        <v>6</v>
      </c>
      <c r="O39" s="103"/>
      <c r="P39" s="109">
        <f t="shared" si="2"/>
        <v>6</v>
      </c>
      <c r="Q39" s="109" t="s">
        <v>408</v>
      </c>
      <c r="R39" s="103"/>
      <c r="S39" s="109" t="str">
        <f t="shared" si="3"/>
        <v>M</v>
      </c>
      <c r="T39" s="108">
        <v>6</v>
      </c>
      <c r="U39" s="103"/>
      <c r="V39" s="109">
        <f t="shared" si="4"/>
        <v>6</v>
      </c>
      <c r="W39" s="108">
        <v>6</v>
      </c>
      <c r="X39" s="103"/>
      <c r="Y39" s="109">
        <f t="shared" si="5"/>
        <v>6</v>
      </c>
      <c r="Z39" s="134">
        <f t="shared" si="6"/>
        <v>6.27</v>
      </c>
      <c r="AA39" s="135" t="str">
        <f t="shared" si="7"/>
        <v>TBK</v>
      </c>
    </row>
    <row r="40" spans="1:27" ht="20.25" customHeight="1">
      <c r="A40" s="103">
        <v>32</v>
      </c>
      <c r="B40" s="104" t="str">
        <f>'D11CQVT02-N(73+11)'!C39</f>
        <v>Nguyễn Đức</v>
      </c>
      <c r="C40" s="105" t="str">
        <f>'D11CQVT02-N(73+11)'!D39</f>
        <v>Minh</v>
      </c>
      <c r="D40" s="103" t="str">
        <f>'D11CQVT02-N(73+11)'!B39</f>
        <v>N112101099</v>
      </c>
      <c r="E40" s="106" t="s">
        <v>153</v>
      </c>
      <c r="F40" s="103" t="str">
        <f>'D11CQVT02-N(73+11)'!G39</f>
        <v>TpHCM</v>
      </c>
      <c r="G40" s="107" t="str">
        <f>'D11CQVT02-N(73+11)'!E39</f>
        <v>nam</v>
      </c>
      <c r="H40" s="108">
        <v>4</v>
      </c>
      <c r="I40" s="103">
        <v>6</v>
      </c>
      <c r="J40" s="109">
        <f t="shared" si="0"/>
        <v>6</v>
      </c>
      <c r="K40" s="108">
        <v>6</v>
      </c>
      <c r="L40" s="103"/>
      <c r="M40" s="109">
        <f t="shared" si="1"/>
        <v>6</v>
      </c>
      <c r="N40" s="109">
        <v>6</v>
      </c>
      <c r="O40" s="103"/>
      <c r="P40" s="109">
        <f t="shared" si="2"/>
        <v>6</v>
      </c>
      <c r="Q40" s="109">
        <v>7</v>
      </c>
      <c r="R40" s="103"/>
      <c r="S40" s="109">
        <f t="shared" si="3"/>
        <v>7</v>
      </c>
      <c r="T40" s="108">
        <v>2</v>
      </c>
      <c r="U40" s="103">
        <v>3</v>
      </c>
      <c r="V40" s="109">
        <f t="shared" si="4"/>
        <v>3</v>
      </c>
      <c r="W40" s="108">
        <v>8</v>
      </c>
      <c r="X40" s="103"/>
      <c r="Y40" s="109">
        <f t="shared" si="5"/>
        <v>8</v>
      </c>
      <c r="Z40" s="134">
        <f t="shared" si="6"/>
        <v>5.65</v>
      </c>
      <c r="AA40" s="135" t="str">
        <f t="shared" si="7"/>
        <v>TB</v>
      </c>
    </row>
    <row r="41" spans="1:27" ht="20.25" customHeight="1">
      <c r="A41" s="103">
        <v>33</v>
      </c>
      <c r="B41" s="104" t="str">
        <f>'D11CQVT02-N(73+11)'!C40</f>
        <v>Nguyễn Trọng</v>
      </c>
      <c r="C41" s="105" t="str">
        <f>'D11CQVT02-N(73+11)'!D40</f>
        <v>Minh</v>
      </c>
      <c r="D41" s="103" t="str">
        <f>'D11CQVT02-N(73+11)'!B40</f>
        <v>N112101100</v>
      </c>
      <c r="E41" s="106" t="s">
        <v>156</v>
      </c>
      <c r="F41" s="103" t="str">
        <f>'D11CQVT02-N(73+11)'!G40</f>
        <v>Thuận Hải</v>
      </c>
      <c r="G41" s="107" t="str">
        <f>'D11CQVT02-N(73+11)'!E40</f>
        <v>nam</v>
      </c>
      <c r="H41" s="108">
        <v>5</v>
      </c>
      <c r="I41" s="103"/>
      <c r="J41" s="109">
        <f t="shared" si="0"/>
        <v>5</v>
      </c>
      <c r="K41" s="108">
        <v>7</v>
      </c>
      <c r="L41" s="103"/>
      <c r="M41" s="109">
        <f t="shared" si="1"/>
        <v>7</v>
      </c>
      <c r="N41" s="109">
        <v>7</v>
      </c>
      <c r="O41" s="103"/>
      <c r="P41" s="109">
        <f t="shared" si="2"/>
        <v>7</v>
      </c>
      <c r="Q41" s="109">
        <v>5</v>
      </c>
      <c r="R41" s="103"/>
      <c r="S41" s="109">
        <f t="shared" si="3"/>
        <v>5</v>
      </c>
      <c r="T41" s="108">
        <v>4</v>
      </c>
      <c r="U41" s="103">
        <v>4</v>
      </c>
      <c r="V41" s="109">
        <f t="shared" si="4"/>
        <v>4</v>
      </c>
      <c r="W41" s="108">
        <v>5</v>
      </c>
      <c r="X41" s="103"/>
      <c r="Y41" s="109">
        <f t="shared" si="5"/>
        <v>5</v>
      </c>
      <c r="Z41" s="134">
        <f aca="true" t="shared" si="8" ref="Z41:Z72">ROUND(SUMPRODUCT(H41:Y41,$H$8:$Y$8)/SUMIF($H41:$Y41,"&lt;&gt;M",$H$8:$Y$8),2)</f>
        <v>5.5</v>
      </c>
      <c r="AA41" s="135" t="str">
        <f t="shared" si="7"/>
        <v>TB</v>
      </c>
    </row>
    <row r="42" spans="1:27" ht="20.25" customHeight="1">
      <c r="A42" s="103">
        <v>34</v>
      </c>
      <c r="B42" s="104" t="str">
        <f>'D11CQVT02-N(73+11)'!C41</f>
        <v>Trần Hoài</v>
      </c>
      <c r="C42" s="105" t="str">
        <f>'D11CQVT02-N(73+11)'!D41</f>
        <v>Nam</v>
      </c>
      <c r="D42" s="103" t="str">
        <f>'D11CQVT02-N(73+11)'!B41</f>
        <v>N112101101</v>
      </c>
      <c r="E42" s="106" t="s">
        <v>162</v>
      </c>
      <c r="F42" s="103" t="str">
        <f>'D11CQVT02-N(73+11)'!G41</f>
        <v>Kon Tum</v>
      </c>
      <c r="G42" s="107" t="str">
        <f>'D11CQVT02-N(73+11)'!E41</f>
        <v>nam</v>
      </c>
      <c r="H42" s="108">
        <v>5</v>
      </c>
      <c r="I42" s="103"/>
      <c r="J42" s="109">
        <f t="shared" si="0"/>
        <v>5</v>
      </c>
      <c r="K42" s="108">
        <v>6</v>
      </c>
      <c r="L42" s="103"/>
      <c r="M42" s="109">
        <f t="shared" si="1"/>
        <v>6</v>
      </c>
      <c r="N42" s="109">
        <v>6</v>
      </c>
      <c r="O42" s="103"/>
      <c r="P42" s="109">
        <f t="shared" si="2"/>
        <v>6</v>
      </c>
      <c r="Q42" s="109">
        <v>4</v>
      </c>
      <c r="R42" s="103">
        <v>6</v>
      </c>
      <c r="S42" s="109">
        <f t="shared" si="3"/>
        <v>6</v>
      </c>
      <c r="T42" s="108">
        <v>5</v>
      </c>
      <c r="U42" s="103"/>
      <c r="V42" s="109">
        <f t="shared" si="4"/>
        <v>5</v>
      </c>
      <c r="W42" s="108">
        <v>7</v>
      </c>
      <c r="X42" s="103"/>
      <c r="Y42" s="109">
        <f t="shared" si="5"/>
        <v>7</v>
      </c>
      <c r="Z42" s="134">
        <f t="shared" si="8"/>
        <v>5.6</v>
      </c>
      <c r="AA42" s="135" t="str">
        <f t="shared" si="7"/>
        <v>TB</v>
      </c>
    </row>
    <row r="43" spans="1:27" ht="20.25" customHeight="1">
      <c r="A43" s="103">
        <v>35</v>
      </c>
      <c r="B43" s="104" t="str">
        <f>'D11CQVT02-N(73+11)'!C42</f>
        <v>Nguyễn Hữu</v>
      </c>
      <c r="C43" s="105" t="str">
        <f>'D11CQVT02-N(73+11)'!D42</f>
        <v>Nghĩa</v>
      </c>
      <c r="D43" s="103" t="str">
        <f>'D11CQVT02-N(73+11)'!B42</f>
        <v>N112101102</v>
      </c>
      <c r="E43" s="106" t="s">
        <v>166</v>
      </c>
      <c r="F43" s="103" t="str">
        <f>'D11CQVT02-N(73+11)'!G42</f>
        <v>Quảng Trị</v>
      </c>
      <c r="G43" s="107" t="str">
        <f>'D11CQVT02-N(73+11)'!E42</f>
        <v>nam</v>
      </c>
      <c r="H43" s="108">
        <v>5</v>
      </c>
      <c r="I43" s="103"/>
      <c r="J43" s="109">
        <f t="shared" si="0"/>
        <v>5</v>
      </c>
      <c r="K43" s="108">
        <v>7</v>
      </c>
      <c r="L43" s="103"/>
      <c r="M43" s="109">
        <f t="shared" si="1"/>
        <v>7</v>
      </c>
      <c r="N43" s="109">
        <v>6</v>
      </c>
      <c r="O43" s="103"/>
      <c r="P43" s="109">
        <f t="shared" si="2"/>
        <v>6</v>
      </c>
      <c r="Q43" s="109">
        <v>5</v>
      </c>
      <c r="R43" s="103"/>
      <c r="S43" s="109">
        <f t="shared" si="3"/>
        <v>5</v>
      </c>
      <c r="T43" s="108">
        <v>5</v>
      </c>
      <c r="U43" s="103"/>
      <c r="V43" s="109">
        <f t="shared" si="4"/>
        <v>5</v>
      </c>
      <c r="W43" s="108">
        <v>7</v>
      </c>
      <c r="X43" s="103"/>
      <c r="Y43" s="109">
        <f t="shared" si="5"/>
        <v>7</v>
      </c>
      <c r="Z43" s="134">
        <f t="shared" si="8"/>
        <v>5.5</v>
      </c>
      <c r="AA43" s="135" t="str">
        <f t="shared" si="7"/>
        <v>TB</v>
      </c>
    </row>
    <row r="44" spans="1:27" ht="20.25" customHeight="1">
      <c r="A44" s="103">
        <v>36</v>
      </c>
      <c r="B44" s="104" t="str">
        <f>'D11CQVT02-N(73+11)'!C43</f>
        <v>Trần Công</v>
      </c>
      <c r="C44" s="105" t="str">
        <f>'D11CQVT02-N(73+11)'!D43</f>
        <v>Pha</v>
      </c>
      <c r="D44" s="103" t="str">
        <f>'D11CQVT02-N(73+11)'!B43</f>
        <v>N112101103</v>
      </c>
      <c r="E44" s="106" t="s">
        <v>171</v>
      </c>
      <c r="F44" s="103" t="str">
        <f>'D11CQVT02-N(73+11)'!G43</f>
        <v>Quảng Nam</v>
      </c>
      <c r="G44" s="107" t="str">
        <f>'D11CQVT02-N(73+11)'!E43</f>
        <v>nam</v>
      </c>
      <c r="H44" s="108">
        <v>7</v>
      </c>
      <c r="I44" s="103"/>
      <c r="J44" s="109">
        <f t="shared" si="0"/>
        <v>7</v>
      </c>
      <c r="K44" s="108">
        <v>6</v>
      </c>
      <c r="L44" s="103"/>
      <c r="M44" s="109">
        <f t="shared" si="1"/>
        <v>6</v>
      </c>
      <c r="N44" s="109">
        <v>8</v>
      </c>
      <c r="O44" s="103"/>
      <c r="P44" s="109">
        <f t="shared" si="2"/>
        <v>8</v>
      </c>
      <c r="Q44" s="109">
        <v>4</v>
      </c>
      <c r="R44" s="103">
        <v>8</v>
      </c>
      <c r="S44" s="109">
        <f t="shared" si="3"/>
        <v>8</v>
      </c>
      <c r="T44" s="108">
        <v>4</v>
      </c>
      <c r="U44" s="103">
        <v>5</v>
      </c>
      <c r="V44" s="109">
        <f t="shared" si="4"/>
        <v>5</v>
      </c>
      <c r="W44" s="108">
        <v>7</v>
      </c>
      <c r="X44" s="103"/>
      <c r="Y44" s="109">
        <f t="shared" si="5"/>
        <v>7</v>
      </c>
      <c r="Z44" s="134">
        <f t="shared" si="8"/>
        <v>6.9</v>
      </c>
      <c r="AA44" s="135" t="str">
        <f t="shared" si="7"/>
        <v>TBK</v>
      </c>
    </row>
    <row r="45" spans="1:27" ht="20.25" customHeight="1">
      <c r="A45" s="103">
        <v>37</v>
      </c>
      <c r="B45" s="104" t="str">
        <f>'D11CQVT02-N(73+11)'!C44</f>
        <v>Hoàng Ngọc</v>
      </c>
      <c r="C45" s="105" t="str">
        <f>'D11CQVT02-N(73+11)'!D44</f>
        <v>Phú</v>
      </c>
      <c r="D45" s="103" t="str">
        <f>'D11CQVT02-N(73+11)'!B44</f>
        <v>N112101104</v>
      </c>
      <c r="E45" s="106" t="s">
        <v>176</v>
      </c>
      <c r="F45" s="103" t="str">
        <f>'D11CQVT02-N(73+11)'!G44</f>
        <v>Quảng Trị</v>
      </c>
      <c r="G45" s="107" t="str">
        <f>'D11CQVT02-N(73+11)'!E44</f>
        <v>nam</v>
      </c>
      <c r="H45" s="108">
        <v>5</v>
      </c>
      <c r="I45" s="103"/>
      <c r="J45" s="109">
        <f t="shared" si="0"/>
        <v>5</v>
      </c>
      <c r="K45" s="108">
        <v>7</v>
      </c>
      <c r="L45" s="103"/>
      <c r="M45" s="109">
        <f t="shared" si="1"/>
        <v>7</v>
      </c>
      <c r="N45" s="109">
        <v>6</v>
      </c>
      <c r="O45" s="103"/>
      <c r="P45" s="109">
        <f t="shared" si="2"/>
        <v>6</v>
      </c>
      <c r="Q45" s="109">
        <v>6</v>
      </c>
      <c r="R45" s="103"/>
      <c r="S45" s="109">
        <f t="shared" si="3"/>
        <v>6</v>
      </c>
      <c r="T45" s="108">
        <v>3</v>
      </c>
      <c r="U45" s="103">
        <v>4</v>
      </c>
      <c r="V45" s="109">
        <f t="shared" si="4"/>
        <v>4</v>
      </c>
      <c r="W45" s="108">
        <v>5</v>
      </c>
      <c r="X45" s="103"/>
      <c r="Y45" s="109">
        <f t="shared" si="5"/>
        <v>5</v>
      </c>
      <c r="Z45" s="134">
        <f t="shared" si="8"/>
        <v>5.55</v>
      </c>
      <c r="AA45" s="135" t="str">
        <f t="shared" si="7"/>
        <v>TB</v>
      </c>
    </row>
    <row r="46" spans="1:27" ht="20.25" customHeight="1">
      <c r="A46" s="103">
        <v>38</v>
      </c>
      <c r="B46" s="104" t="str">
        <f>'D11CQVT02-N(73+11)'!C45</f>
        <v>Nguyễn Văn</v>
      </c>
      <c r="C46" s="105" t="str">
        <f>'D11CQVT02-N(73+11)'!D45</f>
        <v>Phú</v>
      </c>
      <c r="D46" s="103" t="str">
        <f>'D11CQVT02-N(73+11)'!B45</f>
        <v>N112101105</v>
      </c>
      <c r="E46" s="106" t="s">
        <v>178</v>
      </c>
      <c r="F46" s="103" t="str">
        <f>'D11CQVT02-N(73+11)'!G45</f>
        <v>Hà Tĩnh</v>
      </c>
      <c r="G46" s="107" t="str">
        <f>'D11CQVT02-N(73+11)'!E45</f>
        <v>nam</v>
      </c>
      <c r="H46" s="108">
        <v>4</v>
      </c>
      <c r="I46" s="103">
        <v>6</v>
      </c>
      <c r="J46" s="109">
        <f t="shared" si="0"/>
        <v>6</v>
      </c>
      <c r="K46" s="108">
        <v>6</v>
      </c>
      <c r="L46" s="103"/>
      <c r="M46" s="109">
        <f t="shared" si="1"/>
        <v>6</v>
      </c>
      <c r="N46" s="109">
        <v>7</v>
      </c>
      <c r="O46" s="103"/>
      <c r="P46" s="109">
        <f t="shared" si="2"/>
        <v>7</v>
      </c>
      <c r="Q46" s="109">
        <v>5</v>
      </c>
      <c r="R46" s="103"/>
      <c r="S46" s="109">
        <f t="shared" si="3"/>
        <v>5</v>
      </c>
      <c r="T46" s="108">
        <v>3</v>
      </c>
      <c r="U46" s="103">
        <v>5</v>
      </c>
      <c r="V46" s="109">
        <f t="shared" si="4"/>
        <v>5</v>
      </c>
      <c r="W46" s="108">
        <v>5</v>
      </c>
      <c r="X46" s="103"/>
      <c r="Y46" s="109">
        <f t="shared" si="5"/>
        <v>5</v>
      </c>
      <c r="Z46" s="134">
        <f t="shared" si="8"/>
        <v>5.75</v>
      </c>
      <c r="AA46" s="135" t="str">
        <f t="shared" si="7"/>
        <v>TB</v>
      </c>
    </row>
    <row r="47" spans="1:27" ht="20.25" customHeight="1">
      <c r="A47" s="103">
        <v>39</v>
      </c>
      <c r="B47" s="104" t="str">
        <f>'D11CQVT02-N(73+11)'!C46</f>
        <v>Nguyễn Minh</v>
      </c>
      <c r="C47" s="105" t="str">
        <f>'D11CQVT02-N(73+11)'!D46</f>
        <v>Phụng</v>
      </c>
      <c r="D47" s="103" t="str">
        <f>'D11CQVT02-N(73+11)'!B46</f>
        <v>N112101106</v>
      </c>
      <c r="E47" s="106" t="s">
        <v>181</v>
      </c>
      <c r="F47" s="103" t="str">
        <f>'D11CQVT02-N(73+11)'!G46</f>
        <v>Long An</v>
      </c>
      <c r="G47" s="107" t="str">
        <f>'D11CQVT02-N(73+11)'!E46</f>
        <v>nam</v>
      </c>
      <c r="H47" s="108">
        <v>7</v>
      </c>
      <c r="I47" s="103"/>
      <c r="J47" s="109">
        <f t="shared" si="0"/>
        <v>7</v>
      </c>
      <c r="K47" s="108">
        <v>7</v>
      </c>
      <c r="L47" s="103"/>
      <c r="M47" s="109">
        <f t="shared" si="1"/>
        <v>7</v>
      </c>
      <c r="N47" s="109">
        <v>6</v>
      </c>
      <c r="O47" s="103"/>
      <c r="P47" s="109">
        <f t="shared" si="2"/>
        <v>6</v>
      </c>
      <c r="Q47" s="109">
        <v>7</v>
      </c>
      <c r="R47" s="103"/>
      <c r="S47" s="109">
        <f t="shared" si="3"/>
        <v>7</v>
      </c>
      <c r="T47" s="108">
        <v>8</v>
      </c>
      <c r="U47" s="103"/>
      <c r="V47" s="109">
        <f t="shared" si="4"/>
        <v>8</v>
      </c>
      <c r="W47" s="108">
        <v>5</v>
      </c>
      <c r="X47" s="103"/>
      <c r="Y47" s="109">
        <f t="shared" si="5"/>
        <v>5</v>
      </c>
      <c r="Z47" s="134">
        <f t="shared" si="8"/>
        <v>7</v>
      </c>
      <c r="AA47" s="135" t="str">
        <f t="shared" si="7"/>
        <v>Khá</v>
      </c>
    </row>
    <row r="48" spans="1:27" ht="20.25" customHeight="1">
      <c r="A48" s="103">
        <v>40</v>
      </c>
      <c r="B48" s="104" t="str">
        <f>'D11CQVT02-N(73+11)'!C47</f>
        <v>Nguyễn Chánh</v>
      </c>
      <c r="C48" s="105" t="str">
        <f>'D11CQVT02-N(73+11)'!D47</f>
        <v>Phương</v>
      </c>
      <c r="D48" s="103" t="str">
        <f>'D11CQVT02-N(73+11)'!B47</f>
        <v>N112101107</v>
      </c>
      <c r="E48" s="106" t="s">
        <v>185</v>
      </c>
      <c r="F48" s="103" t="str">
        <f>'D11CQVT02-N(73+11)'!G47</f>
        <v>Long An</v>
      </c>
      <c r="G48" s="107" t="str">
        <f>'D11CQVT02-N(73+11)'!E47</f>
        <v>nam</v>
      </c>
      <c r="H48" s="108">
        <v>5</v>
      </c>
      <c r="I48" s="103"/>
      <c r="J48" s="109">
        <f t="shared" si="0"/>
        <v>5</v>
      </c>
      <c r="K48" s="108">
        <v>6</v>
      </c>
      <c r="L48" s="103"/>
      <c r="M48" s="109">
        <f t="shared" si="1"/>
        <v>6</v>
      </c>
      <c r="N48" s="109">
        <v>7</v>
      </c>
      <c r="O48" s="103"/>
      <c r="P48" s="109">
        <f t="shared" si="2"/>
        <v>7</v>
      </c>
      <c r="Q48" s="109">
        <v>5</v>
      </c>
      <c r="R48" s="103"/>
      <c r="S48" s="109">
        <f t="shared" si="3"/>
        <v>5</v>
      </c>
      <c r="T48" s="108">
        <v>4</v>
      </c>
      <c r="U48" s="103">
        <v>4</v>
      </c>
      <c r="V48" s="109">
        <f t="shared" si="4"/>
        <v>4</v>
      </c>
      <c r="W48" s="108">
        <v>6</v>
      </c>
      <c r="X48" s="103"/>
      <c r="Y48" s="109">
        <f t="shared" si="5"/>
        <v>6</v>
      </c>
      <c r="Z48" s="134">
        <f t="shared" si="8"/>
        <v>5.35</v>
      </c>
      <c r="AA48" s="135" t="str">
        <f t="shared" si="7"/>
        <v>TB</v>
      </c>
    </row>
    <row r="49" spans="1:27" ht="20.25" customHeight="1">
      <c r="A49" s="103">
        <v>41</v>
      </c>
      <c r="B49" s="104" t="str">
        <f>'D11CQVT02-N(73+11)'!C48</f>
        <v>Kiều Xuân</v>
      </c>
      <c r="C49" s="105" t="str">
        <f>'D11CQVT02-N(73+11)'!D48</f>
        <v>Sang</v>
      </c>
      <c r="D49" s="103" t="str">
        <f>'D11CQVT02-N(73+11)'!B48</f>
        <v>N112101108</v>
      </c>
      <c r="E49" s="106" t="s">
        <v>189</v>
      </c>
      <c r="F49" s="103" t="str">
        <f>'D11CQVT02-N(73+11)'!G48</f>
        <v>TpHCM</v>
      </c>
      <c r="G49" s="107" t="str">
        <f>'D11CQVT02-N(73+11)'!E48</f>
        <v>nam</v>
      </c>
      <c r="H49" s="108">
        <v>6</v>
      </c>
      <c r="I49" s="103"/>
      <c r="J49" s="109">
        <f t="shared" si="0"/>
        <v>6</v>
      </c>
      <c r="K49" s="108">
        <v>7</v>
      </c>
      <c r="L49" s="103"/>
      <c r="M49" s="109">
        <f t="shared" si="1"/>
        <v>7</v>
      </c>
      <c r="N49" s="109">
        <v>5</v>
      </c>
      <c r="O49" s="103"/>
      <c r="P49" s="109">
        <f t="shared" si="2"/>
        <v>5</v>
      </c>
      <c r="Q49" s="109">
        <v>5</v>
      </c>
      <c r="R49" s="103"/>
      <c r="S49" s="109">
        <f t="shared" si="3"/>
        <v>5</v>
      </c>
      <c r="T49" s="108">
        <v>7</v>
      </c>
      <c r="U49" s="103"/>
      <c r="V49" s="109">
        <f t="shared" si="4"/>
        <v>7</v>
      </c>
      <c r="W49" s="108">
        <v>5</v>
      </c>
      <c r="X49" s="103"/>
      <c r="Y49" s="109">
        <f t="shared" si="5"/>
        <v>5</v>
      </c>
      <c r="Z49" s="134">
        <f t="shared" si="8"/>
        <v>5.9</v>
      </c>
      <c r="AA49" s="135" t="str">
        <f t="shared" si="7"/>
        <v>TB</v>
      </c>
    </row>
    <row r="50" spans="1:27" ht="20.25" customHeight="1">
      <c r="A50" s="103">
        <v>42</v>
      </c>
      <c r="B50" s="104" t="str">
        <f>'D11CQVT02-N(73+11)'!C49</f>
        <v>Võ Đăng</v>
      </c>
      <c r="C50" s="105" t="str">
        <f>'D11CQVT02-N(73+11)'!D49</f>
        <v>Sang</v>
      </c>
      <c r="D50" s="103" t="str">
        <f>'D11CQVT02-N(73+11)'!B49</f>
        <v>N112101109</v>
      </c>
      <c r="E50" s="106" t="s">
        <v>192</v>
      </c>
      <c r="F50" s="103" t="str">
        <f>'D11CQVT02-N(73+11)'!G49</f>
        <v>Quảng Nam</v>
      </c>
      <c r="G50" s="107" t="str">
        <f>'D11CQVT02-N(73+11)'!E49</f>
        <v>nam</v>
      </c>
      <c r="H50" s="108">
        <v>4</v>
      </c>
      <c r="I50" s="103">
        <v>7</v>
      </c>
      <c r="J50" s="109">
        <f t="shared" si="0"/>
        <v>7</v>
      </c>
      <c r="K50" s="108">
        <v>7</v>
      </c>
      <c r="L50" s="103"/>
      <c r="M50" s="109">
        <f t="shared" si="1"/>
        <v>7</v>
      </c>
      <c r="N50" s="109">
        <v>6</v>
      </c>
      <c r="O50" s="103"/>
      <c r="P50" s="109">
        <f t="shared" si="2"/>
        <v>6</v>
      </c>
      <c r="Q50" s="109">
        <v>5</v>
      </c>
      <c r="R50" s="103"/>
      <c r="S50" s="109">
        <f t="shared" si="3"/>
        <v>5</v>
      </c>
      <c r="T50" s="108">
        <v>4</v>
      </c>
      <c r="U50" s="108">
        <v>5</v>
      </c>
      <c r="V50" s="109">
        <f t="shared" si="4"/>
        <v>5</v>
      </c>
      <c r="W50" s="108">
        <v>6</v>
      </c>
      <c r="X50" s="108"/>
      <c r="Y50" s="109">
        <f t="shared" si="5"/>
        <v>6</v>
      </c>
      <c r="Z50" s="134">
        <f t="shared" si="8"/>
        <v>5.9</v>
      </c>
      <c r="AA50" s="135" t="str">
        <f t="shared" si="7"/>
        <v>TB</v>
      </c>
    </row>
    <row r="51" spans="1:27" ht="20.25" customHeight="1">
      <c r="A51" s="103">
        <v>43</v>
      </c>
      <c r="B51" s="104" t="str">
        <f>'D11CQVT02-N(73+11)'!C50</f>
        <v>Nguyễn Thái</v>
      </c>
      <c r="C51" s="105" t="str">
        <f>'D11CQVT02-N(73+11)'!D50</f>
        <v>Sơn</v>
      </c>
      <c r="D51" s="103" t="str">
        <f>'D11CQVT02-N(73+11)'!B50</f>
        <v>N112101110</v>
      </c>
      <c r="E51" s="106" t="s">
        <v>142</v>
      </c>
      <c r="F51" s="103" t="str">
        <f>'D11CQVT02-N(73+11)'!G50</f>
        <v>Đồng Nai</v>
      </c>
      <c r="G51" s="107" t="str">
        <f>'D11CQVT02-N(73+11)'!E50</f>
        <v>nam</v>
      </c>
      <c r="H51" s="108">
        <v>6</v>
      </c>
      <c r="I51" s="103"/>
      <c r="J51" s="109">
        <f t="shared" si="0"/>
        <v>6</v>
      </c>
      <c r="K51" s="108">
        <v>7</v>
      </c>
      <c r="L51" s="103"/>
      <c r="M51" s="109">
        <f t="shared" si="1"/>
        <v>7</v>
      </c>
      <c r="N51" s="109">
        <v>4</v>
      </c>
      <c r="O51" s="103">
        <v>8</v>
      </c>
      <c r="P51" s="109">
        <f t="shared" si="2"/>
        <v>8</v>
      </c>
      <c r="Q51" s="109">
        <v>7</v>
      </c>
      <c r="R51" s="103"/>
      <c r="S51" s="109">
        <f t="shared" si="3"/>
        <v>7</v>
      </c>
      <c r="T51" s="108">
        <v>5</v>
      </c>
      <c r="U51" s="103"/>
      <c r="V51" s="109">
        <f t="shared" si="4"/>
        <v>5</v>
      </c>
      <c r="W51" s="108">
        <v>6</v>
      </c>
      <c r="X51" s="103"/>
      <c r="Y51" s="109">
        <f t="shared" si="5"/>
        <v>6</v>
      </c>
      <c r="Z51" s="134">
        <f t="shared" si="8"/>
        <v>6.6</v>
      </c>
      <c r="AA51" s="135" t="str">
        <f t="shared" si="7"/>
        <v>TBK</v>
      </c>
    </row>
    <row r="52" spans="1:27" ht="20.25" customHeight="1">
      <c r="A52" s="103">
        <v>44</v>
      </c>
      <c r="B52" s="104" t="str">
        <f>'D11CQVT02-N(73+11)'!C51</f>
        <v>Phạm Thái</v>
      </c>
      <c r="C52" s="105" t="str">
        <f>'D11CQVT02-N(73+11)'!D51</f>
        <v>Sơn</v>
      </c>
      <c r="D52" s="103" t="str">
        <f>'D11CQVT02-N(73+11)'!B51</f>
        <v>N112101111</v>
      </c>
      <c r="E52" s="106" t="s">
        <v>199</v>
      </c>
      <c r="F52" s="103" t="str">
        <f>'D11CQVT02-N(73+11)'!G51</f>
        <v>Khánh Hòa</v>
      </c>
      <c r="G52" s="107" t="str">
        <f>'D11CQVT02-N(73+11)'!E51</f>
        <v>nam</v>
      </c>
      <c r="H52" s="108">
        <v>6</v>
      </c>
      <c r="I52" s="103"/>
      <c r="J52" s="109">
        <f t="shared" si="0"/>
        <v>6</v>
      </c>
      <c r="K52" s="108">
        <v>6</v>
      </c>
      <c r="L52" s="103"/>
      <c r="M52" s="109">
        <f t="shared" si="1"/>
        <v>6</v>
      </c>
      <c r="N52" s="109">
        <v>5</v>
      </c>
      <c r="O52" s="103"/>
      <c r="P52" s="109">
        <f t="shared" si="2"/>
        <v>5</v>
      </c>
      <c r="Q52" s="109">
        <v>6</v>
      </c>
      <c r="R52" s="103"/>
      <c r="S52" s="109">
        <f t="shared" si="3"/>
        <v>6</v>
      </c>
      <c r="T52" s="108">
        <v>4</v>
      </c>
      <c r="U52" s="103">
        <v>5</v>
      </c>
      <c r="V52" s="109">
        <f t="shared" si="4"/>
        <v>5</v>
      </c>
      <c r="W52" s="108">
        <v>4</v>
      </c>
      <c r="X52" s="103">
        <v>7</v>
      </c>
      <c r="Y52" s="109">
        <f t="shared" si="5"/>
        <v>7</v>
      </c>
      <c r="Z52" s="134">
        <f t="shared" si="8"/>
        <v>5.6</v>
      </c>
      <c r="AA52" s="135" t="str">
        <f t="shared" si="7"/>
        <v>TB</v>
      </c>
    </row>
    <row r="53" spans="1:27" ht="20.25" customHeight="1">
      <c r="A53" s="103">
        <v>45</v>
      </c>
      <c r="B53" s="104" t="str">
        <f>'D11CQVT02-N(73+11)'!C52</f>
        <v>Châu Phát</v>
      </c>
      <c r="C53" s="105" t="str">
        <f>'D11CQVT02-N(73+11)'!D52</f>
        <v>Tài</v>
      </c>
      <c r="D53" s="103" t="str">
        <f>'D11CQVT02-N(73+11)'!B52</f>
        <v>N112101112</v>
      </c>
      <c r="E53" s="106" t="s">
        <v>204</v>
      </c>
      <c r="F53" s="103" t="str">
        <f>'D11CQVT02-N(73+11)'!G52</f>
        <v>TpHCM</v>
      </c>
      <c r="G53" s="107" t="str">
        <f>'D11CQVT02-N(73+11)'!E52</f>
        <v>nam</v>
      </c>
      <c r="H53" s="108">
        <v>4</v>
      </c>
      <c r="I53" s="103">
        <v>7</v>
      </c>
      <c r="J53" s="109">
        <f t="shared" si="0"/>
        <v>7</v>
      </c>
      <c r="K53" s="108">
        <v>7</v>
      </c>
      <c r="L53" s="103"/>
      <c r="M53" s="109">
        <f t="shared" si="1"/>
        <v>7</v>
      </c>
      <c r="N53" s="109">
        <v>5</v>
      </c>
      <c r="O53" s="103"/>
      <c r="P53" s="109">
        <f t="shared" si="2"/>
        <v>5</v>
      </c>
      <c r="Q53" s="109">
        <v>4</v>
      </c>
      <c r="R53" s="103">
        <v>7</v>
      </c>
      <c r="S53" s="109">
        <f t="shared" si="3"/>
        <v>7</v>
      </c>
      <c r="T53" s="108">
        <v>5</v>
      </c>
      <c r="U53" s="103"/>
      <c r="V53" s="109">
        <f t="shared" si="4"/>
        <v>5</v>
      </c>
      <c r="W53" s="108">
        <v>7</v>
      </c>
      <c r="X53" s="103"/>
      <c r="Y53" s="109">
        <f t="shared" si="5"/>
        <v>7</v>
      </c>
      <c r="Z53" s="134">
        <f t="shared" si="8"/>
        <v>6.2</v>
      </c>
      <c r="AA53" s="135" t="str">
        <f t="shared" si="7"/>
        <v>TBK</v>
      </c>
    </row>
    <row r="54" spans="1:27" ht="20.25" customHeight="1">
      <c r="A54" s="103">
        <v>46</v>
      </c>
      <c r="B54" s="104" t="str">
        <f>'D11CQVT02-N(73+11)'!C53</f>
        <v>Trịnh Công Phát</v>
      </c>
      <c r="C54" s="105" t="str">
        <f>'D11CQVT02-N(73+11)'!D53</f>
        <v>Tài</v>
      </c>
      <c r="D54" s="103" t="str">
        <f>'D11CQVT02-N(73+11)'!B53</f>
        <v>N112101113</v>
      </c>
      <c r="E54" s="106" t="s">
        <v>207</v>
      </c>
      <c r="F54" s="103" t="str">
        <f>'D11CQVT02-N(73+11)'!G53</f>
        <v>Thừa Thiên Huế</v>
      </c>
      <c r="G54" s="107" t="str">
        <f>'D11CQVT02-N(73+11)'!E53</f>
        <v>nam</v>
      </c>
      <c r="H54" s="108">
        <v>6</v>
      </c>
      <c r="I54" s="103"/>
      <c r="J54" s="109">
        <f t="shared" si="0"/>
        <v>6</v>
      </c>
      <c r="K54" s="108">
        <v>7</v>
      </c>
      <c r="L54" s="103"/>
      <c r="M54" s="109">
        <f t="shared" si="1"/>
        <v>7</v>
      </c>
      <c r="N54" s="109">
        <v>6</v>
      </c>
      <c r="O54" s="103"/>
      <c r="P54" s="109">
        <f t="shared" si="2"/>
        <v>6</v>
      </c>
      <c r="Q54" s="109">
        <v>4</v>
      </c>
      <c r="R54" s="103">
        <v>7</v>
      </c>
      <c r="S54" s="109">
        <f t="shared" si="3"/>
        <v>7</v>
      </c>
      <c r="T54" s="108">
        <v>6</v>
      </c>
      <c r="U54" s="103"/>
      <c r="V54" s="109">
        <f t="shared" si="4"/>
        <v>6</v>
      </c>
      <c r="W54" s="108">
        <v>5</v>
      </c>
      <c r="X54" s="103"/>
      <c r="Y54" s="109">
        <f t="shared" si="5"/>
        <v>5</v>
      </c>
      <c r="Z54" s="134">
        <f t="shared" si="8"/>
        <v>6.4</v>
      </c>
      <c r="AA54" s="135" t="str">
        <f t="shared" si="7"/>
        <v>TBK</v>
      </c>
    </row>
    <row r="55" spans="1:27" ht="20.25" customHeight="1">
      <c r="A55" s="103">
        <v>47</v>
      </c>
      <c r="B55" s="104" t="str">
        <f>'D11CQVT02-N(73+11)'!C54</f>
        <v>Võ Đức</v>
      </c>
      <c r="C55" s="105" t="str">
        <f>'D11CQVT02-N(73+11)'!D54</f>
        <v>Tài</v>
      </c>
      <c r="D55" s="103" t="str">
        <f>'D11CQVT02-N(73+11)'!B54</f>
        <v>N112101114</v>
      </c>
      <c r="E55" s="106" t="s">
        <v>211</v>
      </c>
      <c r="F55" s="103" t="str">
        <f>'D11CQVT02-N(73+11)'!G54</f>
        <v>Khánh Hòa</v>
      </c>
      <c r="G55" s="107" t="str">
        <f>'D11CQVT02-N(73+11)'!E54</f>
        <v>nam</v>
      </c>
      <c r="H55" s="108">
        <v>6</v>
      </c>
      <c r="I55" s="103"/>
      <c r="J55" s="109">
        <f t="shared" si="0"/>
        <v>6</v>
      </c>
      <c r="K55" s="108">
        <v>6</v>
      </c>
      <c r="L55" s="103"/>
      <c r="M55" s="109">
        <f t="shared" si="1"/>
        <v>6</v>
      </c>
      <c r="N55" s="109">
        <v>4</v>
      </c>
      <c r="O55" s="103">
        <v>6</v>
      </c>
      <c r="P55" s="109">
        <f t="shared" si="2"/>
        <v>6</v>
      </c>
      <c r="Q55" s="109">
        <v>6</v>
      </c>
      <c r="R55" s="103"/>
      <c r="S55" s="109">
        <f t="shared" si="3"/>
        <v>6</v>
      </c>
      <c r="T55" s="108">
        <v>3</v>
      </c>
      <c r="U55" s="103">
        <v>6</v>
      </c>
      <c r="V55" s="109">
        <f t="shared" si="4"/>
        <v>6</v>
      </c>
      <c r="W55" s="108">
        <v>7</v>
      </c>
      <c r="X55" s="103"/>
      <c r="Y55" s="109">
        <f t="shared" si="5"/>
        <v>7</v>
      </c>
      <c r="Z55" s="134">
        <f t="shared" si="8"/>
        <v>6</v>
      </c>
      <c r="AA55" s="135" t="str">
        <f t="shared" si="7"/>
        <v>TBK</v>
      </c>
    </row>
    <row r="56" spans="1:27" ht="20.25" customHeight="1">
      <c r="A56" s="103">
        <v>48</v>
      </c>
      <c r="B56" s="104" t="str">
        <f>'D11CQVT02-N(73+11)'!C55</f>
        <v>Nguyễn Ngọc</v>
      </c>
      <c r="C56" s="105" t="str">
        <f>'D11CQVT02-N(73+11)'!D55</f>
        <v>Tân</v>
      </c>
      <c r="D56" s="103" t="str">
        <f>'D11CQVT02-N(73+11)'!B55</f>
        <v>N112101115</v>
      </c>
      <c r="E56" s="106" t="s">
        <v>214</v>
      </c>
      <c r="F56" s="103" t="str">
        <f>'D11CQVT02-N(73+11)'!G55</f>
        <v>Bình Phước</v>
      </c>
      <c r="G56" s="107" t="str">
        <f>'D11CQVT02-N(73+11)'!E55</f>
        <v>nam</v>
      </c>
      <c r="H56" s="108">
        <v>6</v>
      </c>
      <c r="I56" s="103"/>
      <c r="J56" s="109">
        <f t="shared" si="0"/>
        <v>6</v>
      </c>
      <c r="K56" s="108">
        <v>7</v>
      </c>
      <c r="L56" s="103"/>
      <c r="M56" s="109">
        <f t="shared" si="1"/>
        <v>7</v>
      </c>
      <c r="N56" s="109">
        <v>5</v>
      </c>
      <c r="O56" s="103"/>
      <c r="P56" s="109">
        <f t="shared" si="2"/>
        <v>5</v>
      </c>
      <c r="Q56" s="109">
        <v>5</v>
      </c>
      <c r="R56" s="103"/>
      <c r="S56" s="109">
        <f t="shared" si="3"/>
        <v>5</v>
      </c>
      <c r="T56" s="108">
        <v>2</v>
      </c>
      <c r="U56" s="103">
        <v>5</v>
      </c>
      <c r="V56" s="109">
        <f t="shared" si="4"/>
        <v>5</v>
      </c>
      <c r="W56" s="108">
        <v>6</v>
      </c>
      <c r="X56" s="103"/>
      <c r="Y56" s="109">
        <f t="shared" si="5"/>
        <v>6</v>
      </c>
      <c r="Z56" s="134">
        <f t="shared" si="8"/>
        <v>5.5</v>
      </c>
      <c r="AA56" s="135" t="str">
        <f t="shared" si="7"/>
        <v>TB</v>
      </c>
    </row>
    <row r="57" spans="1:27" ht="20.25" customHeight="1">
      <c r="A57" s="103">
        <v>49</v>
      </c>
      <c r="B57" s="104" t="str">
        <f>'D11CQVT02-N(73+11)'!C56</f>
        <v>Trương Minh</v>
      </c>
      <c r="C57" s="105" t="str">
        <f>'D11CQVT02-N(73+11)'!D56</f>
        <v>Tân</v>
      </c>
      <c r="D57" s="103" t="str">
        <f>'D11CQVT02-N(73+11)'!B56</f>
        <v>N112101116</v>
      </c>
      <c r="E57" s="106" t="s">
        <v>107</v>
      </c>
      <c r="F57" s="103" t="str">
        <f>'D11CQVT02-N(73+11)'!G56</f>
        <v>TpHCM</v>
      </c>
      <c r="G57" s="107" t="str">
        <f>'D11CQVT02-N(73+11)'!E56</f>
        <v>nam</v>
      </c>
      <c r="H57" s="108">
        <v>6</v>
      </c>
      <c r="I57" s="103"/>
      <c r="J57" s="109">
        <f t="shared" si="0"/>
        <v>6</v>
      </c>
      <c r="K57" s="108">
        <v>7</v>
      </c>
      <c r="L57" s="103"/>
      <c r="M57" s="109">
        <f t="shared" si="1"/>
        <v>7</v>
      </c>
      <c r="N57" s="109">
        <v>4</v>
      </c>
      <c r="O57" s="103">
        <v>9</v>
      </c>
      <c r="P57" s="109">
        <f t="shared" si="2"/>
        <v>9</v>
      </c>
      <c r="Q57" s="109">
        <v>8</v>
      </c>
      <c r="R57" s="103"/>
      <c r="S57" s="109">
        <f t="shared" si="3"/>
        <v>8</v>
      </c>
      <c r="T57" s="108">
        <v>8</v>
      </c>
      <c r="U57" s="103"/>
      <c r="V57" s="109">
        <f t="shared" si="4"/>
        <v>8</v>
      </c>
      <c r="W57" s="108">
        <v>5</v>
      </c>
      <c r="X57" s="103"/>
      <c r="Y57" s="109">
        <f t="shared" si="5"/>
        <v>5</v>
      </c>
      <c r="Z57" s="134">
        <f t="shared" si="8"/>
        <v>7.65</v>
      </c>
      <c r="AA57" s="135" t="str">
        <f t="shared" si="7"/>
        <v>Khá</v>
      </c>
    </row>
    <row r="58" spans="1:27" ht="20.25" customHeight="1">
      <c r="A58" s="103">
        <v>50</v>
      </c>
      <c r="B58" s="104" t="str">
        <f>'D11CQVT02-N(73+11)'!C57</f>
        <v>Lê Công</v>
      </c>
      <c r="C58" s="105" t="str">
        <f>'D11CQVT02-N(73+11)'!D57</f>
        <v>Thắng</v>
      </c>
      <c r="D58" s="103" t="str">
        <f>'D11CQVT02-N(73+11)'!B57</f>
        <v>N112101117</v>
      </c>
      <c r="E58" s="106" t="s">
        <v>221</v>
      </c>
      <c r="F58" s="103" t="str">
        <f>'D11CQVT02-N(73+11)'!G57</f>
        <v>Nghệ An</v>
      </c>
      <c r="G58" s="107" t="str">
        <f>'D11CQVT02-N(73+11)'!E57</f>
        <v>nam</v>
      </c>
      <c r="H58" s="108">
        <v>5</v>
      </c>
      <c r="I58" s="103"/>
      <c r="J58" s="109">
        <f t="shared" si="0"/>
        <v>5</v>
      </c>
      <c r="K58" s="108">
        <v>7</v>
      </c>
      <c r="L58" s="103"/>
      <c r="M58" s="109">
        <f t="shared" si="1"/>
        <v>7</v>
      </c>
      <c r="N58" s="109">
        <v>6</v>
      </c>
      <c r="O58" s="103"/>
      <c r="P58" s="109">
        <f t="shared" si="2"/>
        <v>6</v>
      </c>
      <c r="Q58" s="109">
        <v>4</v>
      </c>
      <c r="R58" s="103">
        <v>5</v>
      </c>
      <c r="S58" s="109">
        <f t="shared" si="3"/>
        <v>5</v>
      </c>
      <c r="T58" s="108">
        <v>4</v>
      </c>
      <c r="U58" s="103">
        <v>4</v>
      </c>
      <c r="V58" s="109">
        <f t="shared" si="4"/>
        <v>4</v>
      </c>
      <c r="W58" s="108">
        <v>5</v>
      </c>
      <c r="X58" s="103"/>
      <c r="Y58" s="109">
        <f t="shared" si="5"/>
        <v>5</v>
      </c>
      <c r="Z58" s="134">
        <f t="shared" si="8"/>
        <v>5.3</v>
      </c>
      <c r="AA58" s="135" t="str">
        <f t="shared" si="7"/>
        <v>TB</v>
      </c>
    </row>
    <row r="59" spans="1:27" ht="20.25" customHeight="1">
      <c r="A59" s="103">
        <v>51</v>
      </c>
      <c r="B59" s="104" t="str">
        <f>'D11CQVT02-N(73+11)'!C58</f>
        <v>Nguyễn Tuấn</v>
      </c>
      <c r="C59" s="105" t="str">
        <f>'D11CQVT02-N(73+11)'!D58</f>
        <v>Thanh</v>
      </c>
      <c r="D59" s="103" t="str">
        <f>'D11CQVT02-N(73+11)'!B58</f>
        <v>N112101118</v>
      </c>
      <c r="E59" s="106" t="s">
        <v>226</v>
      </c>
      <c r="F59" s="103" t="str">
        <f>'D11CQVT02-N(73+11)'!G58</f>
        <v>Bến Tre</v>
      </c>
      <c r="G59" s="107" t="str">
        <f>'D11CQVT02-N(73+11)'!E58</f>
        <v>nam</v>
      </c>
      <c r="H59" s="108">
        <v>7</v>
      </c>
      <c r="I59" s="103"/>
      <c r="J59" s="109">
        <f t="shared" si="0"/>
        <v>7</v>
      </c>
      <c r="K59" s="108">
        <v>6</v>
      </c>
      <c r="L59" s="103"/>
      <c r="M59" s="109">
        <f t="shared" si="1"/>
        <v>6</v>
      </c>
      <c r="N59" s="109">
        <v>6</v>
      </c>
      <c r="O59" s="103"/>
      <c r="P59" s="109">
        <f t="shared" si="2"/>
        <v>6</v>
      </c>
      <c r="Q59" s="109">
        <v>7</v>
      </c>
      <c r="R59" s="103"/>
      <c r="S59" s="109">
        <f t="shared" si="3"/>
        <v>7</v>
      </c>
      <c r="T59" s="108">
        <v>7</v>
      </c>
      <c r="U59" s="103"/>
      <c r="V59" s="109">
        <f t="shared" si="4"/>
        <v>7</v>
      </c>
      <c r="W59" s="108">
        <v>4</v>
      </c>
      <c r="X59" s="103">
        <v>8</v>
      </c>
      <c r="Y59" s="109">
        <f t="shared" si="5"/>
        <v>8</v>
      </c>
      <c r="Z59" s="134">
        <f t="shared" si="8"/>
        <v>6.65</v>
      </c>
      <c r="AA59" s="135" t="str">
        <f t="shared" si="7"/>
        <v>TBK</v>
      </c>
    </row>
    <row r="60" spans="1:27" ht="20.25" customHeight="1">
      <c r="A60" s="103">
        <v>52</v>
      </c>
      <c r="B60" s="104" t="str">
        <f>'D11CQVT02-N(73+11)'!C59</f>
        <v>Nguyễn Quang</v>
      </c>
      <c r="C60" s="105" t="str">
        <f>'D11CQVT02-N(73+11)'!D59</f>
        <v>Thành</v>
      </c>
      <c r="D60" s="103" t="str">
        <f>'D11CQVT02-N(73+11)'!B59</f>
        <v>N112101119</v>
      </c>
      <c r="E60" s="106" t="s">
        <v>231</v>
      </c>
      <c r="F60" s="103" t="str">
        <f>'D11CQVT02-N(73+11)'!G59</f>
        <v>Kiên Giang</v>
      </c>
      <c r="G60" s="107" t="str">
        <f>'D11CQVT02-N(73+11)'!E59</f>
        <v>nam</v>
      </c>
      <c r="H60" s="108">
        <v>5</v>
      </c>
      <c r="I60" s="103"/>
      <c r="J60" s="109">
        <f t="shared" si="0"/>
        <v>5</v>
      </c>
      <c r="K60" s="108">
        <v>7</v>
      </c>
      <c r="L60" s="103"/>
      <c r="M60" s="109">
        <f t="shared" si="1"/>
        <v>7</v>
      </c>
      <c r="N60" s="109">
        <v>5</v>
      </c>
      <c r="O60" s="103"/>
      <c r="P60" s="109">
        <f t="shared" si="2"/>
        <v>5</v>
      </c>
      <c r="Q60" s="109">
        <v>6</v>
      </c>
      <c r="R60" s="103"/>
      <c r="S60" s="109">
        <f t="shared" si="3"/>
        <v>6</v>
      </c>
      <c r="T60" s="108">
        <v>6</v>
      </c>
      <c r="U60" s="103"/>
      <c r="V60" s="109">
        <f t="shared" si="4"/>
        <v>6</v>
      </c>
      <c r="W60" s="108">
        <v>7</v>
      </c>
      <c r="X60" s="103"/>
      <c r="Y60" s="109">
        <f t="shared" si="5"/>
        <v>7</v>
      </c>
      <c r="Z60" s="134">
        <f t="shared" si="8"/>
        <v>5.75</v>
      </c>
      <c r="AA60" s="135" t="str">
        <f t="shared" si="7"/>
        <v>TB</v>
      </c>
    </row>
    <row r="61" spans="1:27" ht="20.25" customHeight="1">
      <c r="A61" s="103">
        <v>53</v>
      </c>
      <c r="B61" s="104" t="str">
        <f>'D11CQVT02-N(73+11)'!C60</f>
        <v>Phạm Công</v>
      </c>
      <c r="C61" s="105" t="str">
        <f>'D11CQVT02-N(73+11)'!D60</f>
        <v>Thành</v>
      </c>
      <c r="D61" s="103" t="str">
        <f>'D11CQVT02-N(73+11)'!B60</f>
        <v>N112101120</v>
      </c>
      <c r="E61" s="106" t="s">
        <v>234</v>
      </c>
      <c r="F61" s="103"/>
      <c r="G61" s="107" t="str">
        <f>'D11CQVT02-N(73+11)'!E60</f>
        <v>nam</v>
      </c>
      <c r="H61" s="108">
        <v>5</v>
      </c>
      <c r="I61" s="103"/>
      <c r="J61" s="109">
        <f t="shared" si="0"/>
        <v>5</v>
      </c>
      <c r="K61" s="108">
        <v>8</v>
      </c>
      <c r="L61" s="103"/>
      <c r="M61" s="109">
        <f t="shared" si="1"/>
        <v>8</v>
      </c>
      <c r="N61" s="109">
        <v>6</v>
      </c>
      <c r="O61" s="103"/>
      <c r="P61" s="109">
        <f t="shared" si="2"/>
        <v>6</v>
      </c>
      <c r="Q61" s="109">
        <v>8</v>
      </c>
      <c r="R61" s="103"/>
      <c r="S61" s="109">
        <f t="shared" si="3"/>
        <v>8</v>
      </c>
      <c r="T61" s="108">
        <v>4</v>
      </c>
      <c r="U61" s="103">
        <v>4</v>
      </c>
      <c r="V61" s="109">
        <f t="shared" si="4"/>
        <v>4</v>
      </c>
      <c r="W61" s="108">
        <v>5</v>
      </c>
      <c r="X61" s="103"/>
      <c r="Y61" s="109">
        <f t="shared" si="5"/>
        <v>5</v>
      </c>
      <c r="Z61" s="134">
        <f t="shared" si="8"/>
        <v>6.2</v>
      </c>
      <c r="AA61" s="135" t="str">
        <f t="shared" si="7"/>
        <v>TBK</v>
      </c>
    </row>
    <row r="62" spans="1:27" ht="20.25" customHeight="1">
      <c r="A62" s="103">
        <v>54</v>
      </c>
      <c r="B62" s="104" t="str">
        <f>'D11CQVT02-N(73+11)'!C61</f>
        <v>Lê Văn</v>
      </c>
      <c r="C62" s="105" t="str">
        <f>'D11CQVT02-N(73+11)'!D61</f>
        <v>Thi</v>
      </c>
      <c r="D62" s="103" t="str">
        <f>'D11CQVT02-N(73+11)'!B61</f>
        <v>N112101121</v>
      </c>
      <c r="E62" s="106" t="s">
        <v>238</v>
      </c>
      <c r="F62" s="103" t="str">
        <f>'D11CQVT02-N(73+11)'!G61</f>
        <v>Vĩnh Long</v>
      </c>
      <c r="G62" s="107" t="str">
        <f>'D11CQVT02-N(73+11)'!E61</f>
        <v>nam</v>
      </c>
      <c r="H62" s="108">
        <v>7</v>
      </c>
      <c r="I62" s="103"/>
      <c r="J62" s="109">
        <f t="shared" si="0"/>
        <v>7</v>
      </c>
      <c r="K62" s="108">
        <v>7</v>
      </c>
      <c r="L62" s="103"/>
      <c r="M62" s="109">
        <f t="shared" si="1"/>
        <v>7</v>
      </c>
      <c r="N62" s="109">
        <v>4</v>
      </c>
      <c r="O62" s="103">
        <v>8</v>
      </c>
      <c r="P62" s="109">
        <f t="shared" si="2"/>
        <v>8</v>
      </c>
      <c r="Q62" s="109">
        <v>5</v>
      </c>
      <c r="R62" s="103"/>
      <c r="S62" s="109">
        <f t="shared" si="3"/>
        <v>5</v>
      </c>
      <c r="T62" s="108">
        <v>4</v>
      </c>
      <c r="U62" s="103">
        <v>6</v>
      </c>
      <c r="V62" s="109">
        <f t="shared" si="4"/>
        <v>6</v>
      </c>
      <c r="W62" s="108">
        <v>7</v>
      </c>
      <c r="X62" s="103"/>
      <c r="Y62" s="109">
        <f t="shared" si="5"/>
        <v>7</v>
      </c>
      <c r="Z62" s="134">
        <f t="shared" si="8"/>
        <v>6.5</v>
      </c>
      <c r="AA62" s="135" t="str">
        <f t="shared" si="7"/>
        <v>TBK</v>
      </c>
    </row>
    <row r="63" spans="1:27" ht="20.25" customHeight="1">
      <c r="A63" s="103">
        <v>55</v>
      </c>
      <c r="B63" s="104" t="str">
        <f>'D11CQVT02-N(73+11)'!C62</f>
        <v>Lâm Chí</v>
      </c>
      <c r="C63" s="105" t="str">
        <f>'D11CQVT02-N(73+11)'!D62</f>
        <v>Thiện</v>
      </c>
      <c r="D63" s="103" t="str">
        <f>'D11CQVT02-N(73+11)'!B62</f>
        <v>N112101122</v>
      </c>
      <c r="E63" s="106" t="s">
        <v>243</v>
      </c>
      <c r="F63" s="103" t="str">
        <f>'D11CQVT02-N(73+11)'!G62</f>
        <v>Cà Mau</v>
      </c>
      <c r="G63" s="107" t="str">
        <f>'D11CQVT02-N(73+11)'!E62</f>
        <v>nam</v>
      </c>
      <c r="H63" s="108">
        <v>6</v>
      </c>
      <c r="I63" s="103"/>
      <c r="J63" s="109">
        <f t="shared" si="0"/>
        <v>6</v>
      </c>
      <c r="K63" s="108">
        <v>6</v>
      </c>
      <c r="L63" s="103"/>
      <c r="M63" s="109">
        <f t="shared" si="1"/>
        <v>6</v>
      </c>
      <c r="N63" s="109">
        <v>6</v>
      </c>
      <c r="O63" s="103"/>
      <c r="P63" s="109">
        <f t="shared" si="2"/>
        <v>6</v>
      </c>
      <c r="Q63" s="109">
        <v>5</v>
      </c>
      <c r="R63" s="103"/>
      <c r="S63" s="109">
        <f t="shared" si="3"/>
        <v>5</v>
      </c>
      <c r="T63" s="108">
        <v>4</v>
      </c>
      <c r="U63" s="103">
        <v>8</v>
      </c>
      <c r="V63" s="109">
        <f t="shared" si="4"/>
        <v>8</v>
      </c>
      <c r="W63" s="108">
        <v>6</v>
      </c>
      <c r="X63" s="103"/>
      <c r="Y63" s="109">
        <f t="shared" si="5"/>
        <v>6</v>
      </c>
      <c r="Z63" s="134">
        <f t="shared" si="8"/>
        <v>6.15</v>
      </c>
      <c r="AA63" s="135" t="str">
        <f t="shared" si="7"/>
        <v>TBK</v>
      </c>
    </row>
    <row r="64" spans="1:27" ht="20.25" customHeight="1">
      <c r="A64" s="103">
        <v>56</v>
      </c>
      <c r="B64" s="104" t="str">
        <f>'D11CQVT02-N(73+11)'!C63</f>
        <v>Nguyễn Trần</v>
      </c>
      <c r="C64" s="105" t="str">
        <f>'D11CQVT02-N(73+11)'!D63</f>
        <v>Thiết</v>
      </c>
      <c r="D64" s="103" t="str">
        <f>'D11CQVT02-N(73+11)'!B63</f>
        <v>N112101123</v>
      </c>
      <c r="E64" s="106" t="s">
        <v>248</v>
      </c>
      <c r="F64" s="103" t="str">
        <f>'D11CQVT02-N(73+11)'!G63</f>
        <v>Đắk Lắk</v>
      </c>
      <c r="G64" s="107" t="str">
        <f>'D11CQVT02-N(73+11)'!E63</f>
        <v>nam</v>
      </c>
      <c r="H64" s="108">
        <v>5</v>
      </c>
      <c r="I64" s="103"/>
      <c r="J64" s="109">
        <f t="shared" si="0"/>
        <v>5</v>
      </c>
      <c r="K64" s="108">
        <v>6</v>
      </c>
      <c r="L64" s="103"/>
      <c r="M64" s="109">
        <f t="shared" si="1"/>
        <v>6</v>
      </c>
      <c r="N64" s="109">
        <v>5</v>
      </c>
      <c r="O64" s="103"/>
      <c r="P64" s="109">
        <f t="shared" si="2"/>
        <v>5</v>
      </c>
      <c r="Q64" s="109">
        <v>5</v>
      </c>
      <c r="R64" s="103"/>
      <c r="S64" s="109">
        <f t="shared" si="3"/>
        <v>5</v>
      </c>
      <c r="T64" s="108">
        <v>6</v>
      </c>
      <c r="U64" s="103"/>
      <c r="V64" s="109">
        <f t="shared" si="4"/>
        <v>6</v>
      </c>
      <c r="W64" s="108">
        <v>5</v>
      </c>
      <c r="X64" s="103"/>
      <c r="Y64" s="109">
        <f t="shared" si="5"/>
        <v>5</v>
      </c>
      <c r="Z64" s="134">
        <f t="shared" si="8"/>
        <v>5.35</v>
      </c>
      <c r="AA64" s="135" t="str">
        <f t="shared" si="7"/>
        <v>TB</v>
      </c>
    </row>
    <row r="65" spans="1:27" ht="20.25" customHeight="1">
      <c r="A65" s="103">
        <v>57</v>
      </c>
      <c r="B65" s="104" t="str">
        <f>'D11CQVT02-N(73+11)'!C64</f>
        <v>Trần Thành</v>
      </c>
      <c r="C65" s="105" t="str">
        <f>'D11CQVT02-N(73+11)'!D64</f>
        <v>Thịnh</v>
      </c>
      <c r="D65" s="103" t="str">
        <f>'D11CQVT02-N(73+11)'!B64</f>
        <v>N112101124</v>
      </c>
      <c r="E65" s="106" t="s">
        <v>252</v>
      </c>
      <c r="F65" s="103" t="str">
        <f>'D11CQVT02-N(73+11)'!G64</f>
        <v>Đồng Tháp</v>
      </c>
      <c r="G65" s="107" t="str">
        <f>'D11CQVT02-N(73+11)'!E64</f>
        <v>nam</v>
      </c>
      <c r="H65" s="108">
        <v>6</v>
      </c>
      <c r="I65" s="103"/>
      <c r="J65" s="109">
        <f t="shared" si="0"/>
        <v>6</v>
      </c>
      <c r="K65" s="108">
        <v>6</v>
      </c>
      <c r="L65" s="103"/>
      <c r="M65" s="109">
        <f t="shared" si="1"/>
        <v>6</v>
      </c>
      <c r="N65" s="109">
        <v>4</v>
      </c>
      <c r="O65" s="103">
        <v>7</v>
      </c>
      <c r="P65" s="109">
        <f t="shared" si="2"/>
        <v>7</v>
      </c>
      <c r="Q65" s="109">
        <v>6</v>
      </c>
      <c r="R65" s="103"/>
      <c r="S65" s="109">
        <f t="shared" si="3"/>
        <v>6</v>
      </c>
      <c r="T65" s="108">
        <v>8</v>
      </c>
      <c r="U65" s="103"/>
      <c r="V65" s="109">
        <f t="shared" si="4"/>
        <v>8</v>
      </c>
      <c r="W65" s="108">
        <v>6</v>
      </c>
      <c r="X65" s="103"/>
      <c r="Y65" s="109">
        <f t="shared" si="5"/>
        <v>6</v>
      </c>
      <c r="Z65" s="134">
        <f t="shared" si="8"/>
        <v>6.6</v>
      </c>
      <c r="AA65" s="135" t="str">
        <f t="shared" si="7"/>
        <v>TBK</v>
      </c>
    </row>
    <row r="66" spans="1:27" ht="20.25" customHeight="1">
      <c r="A66" s="103">
        <v>58</v>
      </c>
      <c r="B66" s="104" t="str">
        <f>'D11CQVT02-N(73+11)'!C65</f>
        <v>Hoàng Lê Minh</v>
      </c>
      <c r="C66" s="105" t="str">
        <f>'D11CQVT02-N(73+11)'!D65</f>
        <v>Tiến</v>
      </c>
      <c r="D66" s="103" t="str">
        <f>'D11CQVT02-N(73+11)'!B65</f>
        <v>N112101125</v>
      </c>
      <c r="E66" s="106" t="s">
        <v>256</v>
      </c>
      <c r="F66" s="103" t="str">
        <f>'D11CQVT02-N(73+11)'!G65</f>
        <v>Quảng Bình</v>
      </c>
      <c r="G66" s="107" t="str">
        <f>'D11CQVT02-N(73+11)'!E65</f>
        <v>nam</v>
      </c>
      <c r="H66" s="108">
        <v>4</v>
      </c>
      <c r="I66" s="103">
        <v>6</v>
      </c>
      <c r="J66" s="109">
        <f t="shared" si="0"/>
        <v>6</v>
      </c>
      <c r="K66" s="108">
        <v>7</v>
      </c>
      <c r="L66" s="103"/>
      <c r="M66" s="109">
        <f t="shared" si="1"/>
        <v>7</v>
      </c>
      <c r="N66" s="109">
        <v>6</v>
      </c>
      <c r="O66" s="103"/>
      <c r="P66" s="109">
        <f t="shared" si="2"/>
        <v>6</v>
      </c>
      <c r="Q66" s="109">
        <v>7</v>
      </c>
      <c r="R66" s="103"/>
      <c r="S66" s="109">
        <f t="shared" si="3"/>
        <v>7</v>
      </c>
      <c r="T66" s="108">
        <v>5</v>
      </c>
      <c r="U66" s="103"/>
      <c r="V66" s="109">
        <f t="shared" si="4"/>
        <v>5</v>
      </c>
      <c r="W66" s="108">
        <v>5</v>
      </c>
      <c r="X66" s="103"/>
      <c r="Y66" s="109">
        <f t="shared" si="5"/>
        <v>5</v>
      </c>
      <c r="Z66" s="134">
        <f t="shared" si="8"/>
        <v>6.2</v>
      </c>
      <c r="AA66" s="135" t="str">
        <f t="shared" si="7"/>
        <v>TBK</v>
      </c>
    </row>
    <row r="67" spans="1:27" ht="20.25" customHeight="1">
      <c r="A67" s="103">
        <v>59</v>
      </c>
      <c r="B67" s="104" t="str">
        <f>'D11CQVT02-N(73+11)'!C66</f>
        <v>Lê Quốc</v>
      </c>
      <c r="C67" s="105" t="str">
        <f>'D11CQVT02-N(73+11)'!D66</f>
        <v>Tiến</v>
      </c>
      <c r="D67" s="103" t="str">
        <f>'D11CQVT02-N(73+11)'!B66</f>
        <v>N112101126</v>
      </c>
      <c r="E67" s="106" t="s">
        <v>59</v>
      </c>
      <c r="F67" s="103" t="str">
        <f>'D11CQVT02-N(73+11)'!G66</f>
        <v>Hà Tĩnh</v>
      </c>
      <c r="G67" s="107" t="str">
        <f>'D11CQVT02-N(73+11)'!E66</f>
        <v>nam</v>
      </c>
      <c r="H67" s="108">
        <v>4</v>
      </c>
      <c r="I67" s="103">
        <v>6</v>
      </c>
      <c r="J67" s="109">
        <f t="shared" si="0"/>
        <v>6</v>
      </c>
      <c r="K67" s="108">
        <v>6</v>
      </c>
      <c r="L67" s="103"/>
      <c r="M67" s="109">
        <f t="shared" si="1"/>
        <v>6</v>
      </c>
      <c r="N67" s="109">
        <v>5</v>
      </c>
      <c r="O67" s="103"/>
      <c r="P67" s="109">
        <f t="shared" si="2"/>
        <v>5</v>
      </c>
      <c r="Q67" s="109">
        <v>5</v>
      </c>
      <c r="R67" s="103"/>
      <c r="S67" s="109">
        <f t="shared" si="3"/>
        <v>5</v>
      </c>
      <c r="T67" s="108">
        <v>6</v>
      </c>
      <c r="U67" s="108"/>
      <c r="V67" s="109">
        <f t="shared" si="4"/>
        <v>6</v>
      </c>
      <c r="W67" s="108">
        <v>5</v>
      </c>
      <c r="X67" s="108"/>
      <c r="Y67" s="109">
        <f t="shared" si="5"/>
        <v>5</v>
      </c>
      <c r="Z67" s="134">
        <f t="shared" si="8"/>
        <v>5.55</v>
      </c>
      <c r="AA67" s="135" t="str">
        <f t="shared" si="7"/>
        <v>TB</v>
      </c>
    </row>
    <row r="68" spans="1:27" ht="20.25" customHeight="1">
      <c r="A68" s="103">
        <v>60</v>
      </c>
      <c r="B68" s="104" t="str">
        <f>'D11CQVT02-N(73+11)'!C67</f>
        <v>Phan Phước</v>
      </c>
      <c r="C68" s="105" t="str">
        <f>'D11CQVT02-N(73+11)'!D67</f>
        <v>Tình</v>
      </c>
      <c r="D68" s="103" t="str">
        <f>'D11CQVT02-N(73+11)'!B67</f>
        <v>N112101127</v>
      </c>
      <c r="E68" s="106" t="s">
        <v>263</v>
      </c>
      <c r="F68" s="103" t="str">
        <f>'D11CQVT02-N(73+11)'!G67</f>
        <v>Đắk Lắk</v>
      </c>
      <c r="G68" s="107" t="str">
        <f>'D11CQVT02-N(73+11)'!E67</f>
        <v>nam</v>
      </c>
      <c r="H68" s="108">
        <v>3</v>
      </c>
      <c r="I68" s="103"/>
      <c r="J68" s="109">
        <f t="shared" si="0"/>
        <v>3</v>
      </c>
      <c r="K68" s="108">
        <v>6</v>
      </c>
      <c r="L68" s="103"/>
      <c r="M68" s="109">
        <f t="shared" si="1"/>
        <v>6</v>
      </c>
      <c r="N68" s="109">
        <v>3</v>
      </c>
      <c r="O68" s="103"/>
      <c r="P68" s="109">
        <f t="shared" si="2"/>
        <v>3</v>
      </c>
      <c r="Q68" s="109">
        <v>0</v>
      </c>
      <c r="R68" s="103">
        <v>5</v>
      </c>
      <c r="S68" s="109">
        <f t="shared" si="3"/>
        <v>5</v>
      </c>
      <c r="T68" s="108">
        <v>5</v>
      </c>
      <c r="U68" s="103"/>
      <c r="V68" s="109">
        <f t="shared" si="4"/>
        <v>5</v>
      </c>
      <c r="W68" s="108">
        <v>5</v>
      </c>
      <c r="X68" s="103"/>
      <c r="Y68" s="109">
        <f t="shared" si="5"/>
        <v>5</v>
      </c>
      <c r="Z68" s="134">
        <f t="shared" si="8"/>
        <v>4.35</v>
      </c>
      <c r="AA68" s="135" t="str">
        <f t="shared" si="7"/>
        <v>Yếu</v>
      </c>
    </row>
    <row r="69" spans="1:27" ht="20.25" customHeight="1">
      <c r="A69" s="103">
        <v>61</v>
      </c>
      <c r="B69" s="104" t="str">
        <f>'D11CQVT02-N(73+11)'!C68</f>
        <v>Lê Quang</v>
      </c>
      <c r="C69" s="105" t="str">
        <f>'D11CQVT02-N(73+11)'!D68</f>
        <v>Toàn</v>
      </c>
      <c r="D69" s="103" t="str">
        <f>'D11CQVT02-N(73+11)'!B68</f>
        <v>N112101128</v>
      </c>
      <c r="E69" s="106" t="s">
        <v>266</v>
      </c>
      <c r="F69" s="103" t="str">
        <f>'D11CQVT02-N(73+11)'!G68</f>
        <v>Nam Hà</v>
      </c>
      <c r="G69" s="107" t="str">
        <f>'D11CQVT02-N(73+11)'!E68</f>
        <v>nam</v>
      </c>
      <c r="H69" s="108">
        <v>8</v>
      </c>
      <c r="I69" s="103"/>
      <c r="J69" s="109">
        <f t="shared" si="0"/>
        <v>8</v>
      </c>
      <c r="K69" s="108">
        <v>7</v>
      </c>
      <c r="L69" s="103"/>
      <c r="M69" s="109">
        <f t="shared" si="1"/>
        <v>7</v>
      </c>
      <c r="N69" s="109">
        <v>6</v>
      </c>
      <c r="O69" s="103"/>
      <c r="P69" s="109">
        <f t="shared" si="2"/>
        <v>6</v>
      </c>
      <c r="Q69" s="109">
        <v>7</v>
      </c>
      <c r="R69" s="103"/>
      <c r="S69" s="109">
        <f t="shared" si="3"/>
        <v>7</v>
      </c>
      <c r="T69" s="108">
        <v>8</v>
      </c>
      <c r="U69" s="103"/>
      <c r="V69" s="109">
        <f t="shared" si="4"/>
        <v>8</v>
      </c>
      <c r="W69" s="108">
        <v>5</v>
      </c>
      <c r="X69" s="103"/>
      <c r="Y69" s="109">
        <f t="shared" si="5"/>
        <v>5</v>
      </c>
      <c r="Z69" s="134">
        <f t="shared" si="8"/>
        <v>7.2</v>
      </c>
      <c r="AA69" s="135" t="str">
        <f t="shared" si="7"/>
        <v>Khá</v>
      </c>
    </row>
    <row r="70" spans="1:27" ht="20.25" customHeight="1">
      <c r="A70" s="103">
        <v>62</v>
      </c>
      <c r="B70" s="104" t="str">
        <f>'D11CQVT02-N(73+11)'!C69</f>
        <v>Cao Văn</v>
      </c>
      <c r="C70" s="105" t="str">
        <f>'D11CQVT02-N(73+11)'!D69</f>
        <v>Trí</v>
      </c>
      <c r="D70" s="103" t="str">
        <f>'D11CQVT02-N(73+11)'!B69</f>
        <v>N112101129</v>
      </c>
      <c r="E70" s="106" t="s">
        <v>270</v>
      </c>
      <c r="F70" s="103" t="str">
        <f>'D11CQVT02-N(73+11)'!G69</f>
        <v>Đắk Lắk</v>
      </c>
      <c r="G70" s="107" t="str">
        <f>'D11CQVT02-N(73+11)'!E69</f>
        <v>nam</v>
      </c>
      <c r="H70" s="108">
        <v>1</v>
      </c>
      <c r="I70" s="103">
        <v>5</v>
      </c>
      <c r="J70" s="109">
        <f t="shared" si="0"/>
        <v>5</v>
      </c>
      <c r="K70" s="108">
        <v>6</v>
      </c>
      <c r="L70" s="103"/>
      <c r="M70" s="109">
        <f t="shared" si="1"/>
        <v>6</v>
      </c>
      <c r="N70" s="109">
        <v>2</v>
      </c>
      <c r="O70" s="103">
        <v>7</v>
      </c>
      <c r="P70" s="109">
        <f t="shared" si="2"/>
        <v>7</v>
      </c>
      <c r="Q70" s="109">
        <v>5</v>
      </c>
      <c r="R70" s="103"/>
      <c r="S70" s="109">
        <f t="shared" si="3"/>
        <v>5</v>
      </c>
      <c r="T70" s="108">
        <v>3</v>
      </c>
      <c r="U70" s="103">
        <v>3</v>
      </c>
      <c r="V70" s="109">
        <f t="shared" si="4"/>
        <v>3</v>
      </c>
      <c r="W70" s="108">
        <v>0</v>
      </c>
      <c r="X70" s="103"/>
      <c r="Y70" s="109">
        <f t="shared" si="5"/>
        <v>0</v>
      </c>
      <c r="Z70" s="134">
        <f t="shared" si="8"/>
        <v>5.15</v>
      </c>
      <c r="AA70" s="135" t="str">
        <f t="shared" si="7"/>
        <v>TB</v>
      </c>
    </row>
    <row r="71" spans="1:27" ht="20.25" customHeight="1">
      <c r="A71" s="103">
        <v>63</v>
      </c>
      <c r="B71" s="104" t="str">
        <f>'D11CQVT02-N(73+11)'!C70</f>
        <v>Lê Thị Việt</v>
      </c>
      <c r="C71" s="105" t="str">
        <f>'D11CQVT02-N(73+11)'!D70</f>
        <v>Trinh</v>
      </c>
      <c r="D71" s="103" t="str">
        <f>'D11CQVT02-N(73+11)'!B70</f>
        <v>N112101130</v>
      </c>
      <c r="E71" s="106" t="s">
        <v>274</v>
      </c>
      <c r="F71" s="103" t="str">
        <f>'D11CQVT02-N(73+11)'!G70</f>
        <v>Tây Ninh</v>
      </c>
      <c r="G71" s="107" t="str">
        <f>'D11CQVT02-N(73+11)'!E70</f>
        <v>nữ</v>
      </c>
      <c r="H71" s="108">
        <v>6</v>
      </c>
      <c r="I71" s="103"/>
      <c r="J71" s="109">
        <f t="shared" si="0"/>
        <v>6</v>
      </c>
      <c r="K71" s="108">
        <v>7</v>
      </c>
      <c r="L71" s="103"/>
      <c r="M71" s="109">
        <f t="shared" si="1"/>
        <v>7</v>
      </c>
      <c r="N71" s="109">
        <v>6</v>
      </c>
      <c r="O71" s="103"/>
      <c r="P71" s="109">
        <f t="shared" si="2"/>
        <v>6</v>
      </c>
      <c r="Q71" s="109">
        <v>6</v>
      </c>
      <c r="R71" s="103"/>
      <c r="S71" s="109">
        <f t="shared" si="3"/>
        <v>6</v>
      </c>
      <c r="T71" s="108">
        <v>7</v>
      </c>
      <c r="U71" s="103"/>
      <c r="V71" s="109">
        <f t="shared" si="4"/>
        <v>7</v>
      </c>
      <c r="W71" s="108">
        <v>8</v>
      </c>
      <c r="X71" s="103"/>
      <c r="Y71" s="109">
        <f t="shared" si="5"/>
        <v>8</v>
      </c>
      <c r="Z71" s="134">
        <f t="shared" si="8"/>
        <v>6.35</v>
      </c>
      <c r="AA71" s="135" t="str">
        <f t="shared" si="7"/>
        <v>TBK</v>
      </c>
    </row>
    <row r="72" spans="1:27" ht="20.25" customHeight="1">
      <c r="A72" s="103">
        <v>64</v>
      </c>
      <c r="B72" s="104" t="str">
        <f>'D11CQVT02-N(73+11)'!C71</f>
        <v>Lê Doãn</v>
      </c>
      <c r="C72" s="105" t="str">
        <f>'D11CQVT02-N(73+11)'!D71</f>
        <v>Trực</v>
      </c>
      <c r="D72" s="103" t="str">
        <f>'D11CQVT02-N(73+11)'!B71</f>
        <v>N112101131</v>
      </c>
      <c r="E72" s="106" t="s">
        <v>279</v>
      </c>
      <c r="F72" s="103" t="str">
        <f>'D11CQVT02-N(73+11)'!G71</f>
        <v>Quảng Trị</v>
      </c>
      <c r="G72" s="107" t="str">
        <f>'D11CQVT02-N(73+11)'!E71</f>
        <v>nam</v>
      </c>
      <c r="H72" s="108">
        <v>7</v>
      </c>
      <c r="I72" s="103"/>
      <c r="J72" s="109">
        <f t="shared" si="0"/>
        <v>7</v>
      </c>
      <c r="K72" s="108">
        <v>7</v>
      </c>
      <c r="L72" s="103"/>
      <c r="M72" s="109">
        <f t="shared" si="1"/>
        <v>7</v>
      </c>
      <c r="N72" s="109">
        <v>7</v>
      </c>
      <c r="O72" s="103"/>
      <c r="P72" s="109">
        <f t="shared" si="2"/>
        <v>7</v>
      </c>
      <c r="Q72" s="109">
        <v>6</v>
      </c>
      <c r="R72" s="103"/>
      <c r="S72" s="109">
        <f t="shared" si="3"/>
        <v>6</v>
      </c>
      <c r="T72" s="108">
        <v>5</v>
      </c>
      <c r="U72" s="103"/>
      <c r="V72" s="109">
        <f t="shared" si="4"/>
        <v>5</v>
      </c>
      <c r="W72" s="108">
        <v>5</v>
      </c>
      <c r="X72" s="103"/>
      <c r="Y72" s="109">
        <f t="shared" si="5"/>
        <v>5</v>
      </c>
      <c r="Z72" s="134">
        <f t="shared" si="8"/>
        <v>6.35</v>
      </c>
      <c r="AA72" s="135" t="str">
        <f t="shared" si="7"/>
        <v>TBK</v>
      </c>
    </row>
    <row r="73" spans="1:27" ht="20.25" customHeight="1">
      <c r="A73" s="103">
        <v>65</v>
      </c>
      <c r="B73" s="104" t="str">
        <f>'D11CQVT02-N(73+11)'!C72</f>
        <v>Lê Quốc</v>
      </c>
      <c r="C73" s="105" t="str">
        <f>'D11CQVT02-N(73+11)'!D72</f>
        <v>Trung</v>
      </c>
      <c r="D73" s="103" t="str">
        <f>'D11CQVT02-N(73+11)'!B72</f>
        <v>N112101132</v>
      </c>
      <c r="E73" s="106" t="s">
        <v>282</v>
      </c>
      <c r="F73" s="103" t="str">
        <f>'D11CQVT02-N(73+11)'!G72</f>
        <v>Ninh Thuận</v>
      </c>
      <c r="G73" s="107" t="str">
        <f>'D11CQVT02-N(73+11)'!E72</f>
        <v>nam</v>
      </c>
      <c r="H73" s="108">
        <v>7</v>
      </c>
      <c r="I73" s="103"/>
      <c r="J73" s="109">
        <f aca="true" t="shared" si="9" ref="J73:J81">IF(I73="",H73,IF(AND(I73&gt;=5,I73&gt;H73),I73,MAX(H73,I73)))</f>
        <v>7</v>
      </c>
      <c r="K73" s="108">
        <v>7</v>
      </c>
      <c r="L73" s="103"/>
      <c r="M73" s="109">
        <f aca="true" t="shared" si="10" ref="M73:M81">IF(L73="",K73,IF(AND(L73&gt;=5,L73&gt;K73),L73,MAX(K73,L73)))</f>
        <v>7</v>
      </c>
      <c r="N73" s="109">
        <v>8</v>
      </c>
      <c r="O73" s="103"/>
      <c r="P73" s="109">
        <f aca="true" t="shared" si="11" ref="P73:P81">IF(O73="",N73,IF(AND(O73&gt;=5,O73&gt;N73),O73,MAX(N73,O73)))</f>
        <v>8</v>
      </c>
      <c r="Q73" s="109">
        <v>7</v>
      </c>
      <c r="R73" s="103"/>
      <c r="S73" s="109">
        <f aca="true" t="shared" si="12" ref="S73:S81">IF(R73="",Q73,IF(AND(R73&gt;=5,R73&gt;Q73),R73,MAX(Q73,R73)))</f>
        <v>7</v>
      </c>
      <c r="T73" s="108">
        <v>2</v>
      </c>
      <c r="U73" s="103">
        <v>4</v>
      </c>
      <c r="V73" s="109">
        <f aca="true" t="shared" si="13" ref="V73:V81">IF(U73="",T73,IF(AND(U73&gt;=5,U73&gt;T73),U73,MAX(T73,U73)))</f>
        <v>4</v>
      </c>
      <c r="W73" s="108">
        <v>5</v>
      </c>
      <c r="X73" s="103"/>
      <c r="Y73" s="109">
        <f aca="true" t="shared" si="14" ref="Y73:Y81">IF(X73="",W73,IF(AND(X73&gt;=5,X73&gt;W73),X73,MAX(W73,X73)))</f>
        <v>5</v>
      </c>
      <c r="Z73" s="134">
        <f aca="true" t="shared" si="15" ref="Z73:Z91">ROUND(SUMPRODUCT(H73:Y73,$H$8:$Y$8)/SUMIF($H73:$Y73,"&lt;&gt;M",$H$8:$Y$8),2)</f>
        <v>6.6</v>
      </c>
      <c r="AA73" s="135" t="str">
        <f t="shared" si="7"/>
        <v>TBK</v>
      </c>
    </row>
    <row r="74" spans="1:27" ht="20.25" customHeight="1">
      <c r="A74" s="103">
        <v>66</v>
      </c>
      <c r="B74" s="104" t="str">
        <f>'D11CQVT02-N(73+11)'!C73</f>
        <v>Hồ Văn</v>
      </c>
      <c r="C74" s="105" t="str">
        <f>'D11CQVT02-N(73+11)'!D73</f>
        <v>Trường</v>
      </c>
      <c r="D74" s="103" t="str">
        <f>'D11CQVT02-N(73+11)'!B73</f>
        <v>N112101133</v>
      </c>
      <c r="E74" s="106" t="s">
        <v>287</v>
      </c>
      <c r="F74" s="103" t="str">
        <f>'D11CQVT02-N(73+11)'!G73</f>
        <v>Quảng Bình</v>
      </c>
      <c r="G74" s="107" t="str">
        <f>'D11CQVT02-N(73+11)'!E73</f>
        <v>nam</v>
      </c>
      <c r="H74" s="108">
        <v>5</v>
      </c>
      <c r="I74" s="103"/>
      <c r="J74" s="109">
        <f t="shared" si="9"/>
        <v>5</v>
      </c>
      <c r="K74" s="108">
        <v>6</v>
      </c>
      <c r="L74" s="103"/>
      <c r="M74" s="109">
        <f t="shared" si="10"/>
        <v>6</v>
      </c>
      <c r="N74" s="109">
        <v>5</v>
      </c>
      <c r="O74" s="103"/>
      <c r="P74" s="109">
        <f t="shared" si="11"/>
        <v>5</v>
      </c>
      <c r="Q74" s="109">
        <v>4</v>
      </c>
      <c r="R74" s="103">
        <v>7</v>
      </c>
      <c r="S74" s="109">
        <f t="shared" si="12"/>
        <v>7</v>
      </c>
      <c r="T74" s="108">
        <v>6</v>
      </c>
      <c r="U74" s="108"/>
      <c r="V74" s="109">
        <f t="shared" si="13"/>
        <v>6</v>
      </c>
      <c r="W74" s="108">
        <v>6</v>
      </c>
      <c r="X74" s="108"/>
      <c r="Y74" s="109">
        <f t="shared" si="14"/>
        <v>6</v>
      </c>
      <c r="Z74" s="134">
        <f t="shared" si="15"/>
        <v>5.85</v>
      </c>
      <c r="AA74" s="135" t="str">
        <f aca="true" t="shared" si="16" ref="AA74:AA91">IF(Z74&gt;=9,"Xuất sắc",IF(Z74&gt;=8,"Giỏi",IF(Z74&gt;=7,"Khá",IF(Z74&gt;=6,"TBK",IF(Z74&gt;=5,"TB",IF(Z74&gt;=4,"Yếu","Kém"))))))</f>
        <v>TB</v>
      </c>
    </row>
    <row r="75" spans="1:27" ht="20.25" customHeight="1">
      <c r="A75" s="103">
        <v>67</v>
      </c>
      <c r="B75" s="104" t="str">
        <f>'D11CQVT02-N(73+11)'!C74</f>
        <v>Hoàng Châu</v>
      </c>
      <c r="C75" s="105" t="str">
        <f>'D11CQVT02-N(73+11)'!D74</f>
        <v>Tuấn</v>
      </c>
      <c r="D75" s="103" t="str">
        <f>'D11CQVT02-N(73+11)'!B74</f>
        <v>N112101134</v>
      </c>
      <c r="E75" s="106" t="s">
        <v>291</v>
      </c>
      <c r="F75" s="103" t="str">
        <f>'D11CQVT02-N(73+11)'!G74</f>
        <v>Hà Tĩnh</v>
      </c>
      <c r="G75" s="107" t="str">
        <f>'D11CQVT02-N(73+11)'!E74</f>
        <v>nam</v>
      </c>
      <c r="H75" s="108">
        <v>4</v>
      </c>
      <c r="I75" s="103">
        <v>7</v>
      </c>
      <c r="J75" s="109">
        <f t="shared" si="9"/>
        <v>7</v>
      </c>
      <c r="K75" s="108">
        <v>6</v>
      </c>
      <c r="L75" s="103"/>
      <c r="M75" s="109">
        <f t="shared" si="10"/>
        <v>6</v>
      </c>
      <c r="N75" s="109">
        <v>6</v>
      </c>
      <c r="O75" s="103"/>
      <c r="P75" s="109">
        <f t="shared" si="11"/>
        <v>6</v>
      </c>
      <c r="Q75" s="109">
        <v>5</v>
      </c>
      <c r="R75" s="103"/>
      <c r="S75" s="109">
        <f t="shared" si="12"/>
        <v>5</v>
      </c>
      <c r="T75" s="108">
        <v>3</v>
      </c>
      <c r="U75" s="103">
        <v>5</v>
      </c>
      <c r="V75" s="109">
        <f t="shared" si="13"/>
        <v>5</v>
      </c>
      <c r="W75" s="108">
        <v>6</v>
      </c>
      <c r="X75" s="103"/>
      <c r="Y75" s="109">
        <f t="shared" si="14"/>
        <v>6</v>
      </c>
      <c r="Z75" s="134">
        <f t="shared" si="15"/>
        <v>5.75</v>
      </c>
      <c r="AA75" s="135" t="str">
        <f t="shared" si="16"/>
        <v>TB</v>
      </c>
    </row>
    <row r="76" spans="1:27" ht="20.25" customHeight="1">
      <c r="A76" s="103">
        <v>68</v>
      </c>
      <c r="B76" s="104" t="str">
        <f>'D11CQVT02-N(73+11)'!C75</f>
        <v>Võ Thanh</v>
      </c>
      <c r="C76" s="105" t="str">
        <f>'D11CQVT02-N(73+11)'!D75</f>
        <v>Tuấn</v>
      </c>
      <c r="D76" s="103" t="str">
        <f>'D11CQVT02-N(73+11)'!B75</f>
        <v>N112101135</v>
      </c>
      <c r="E76" s="106" t="s">
        <v>294</v>
      </c>
      <c r="F76" s="103" t="str">
        <f>'D11CQVT02-N(73+11)'!G75</f>
        <v>Tây Ninh</v>
      </c>
      <c r="G76" s="107" t="str">
        <f>'D11CQVT02-N(73+11)'!E75</f>
        <v>nam</v>
      </c>
      <c r="H76" s="108">
        <v>7</v>
      </c>
      <c r="I76" s="103"/>
      <c r="J76" s="109">
        <f t="shared" si="9"/>
        <v>7</v>
      </c>
      <c r="K76" s="108">
        <v>6</v>
      </c>
      <c r="L76" s="103"/>
      <c r="M76" s="109">
        <f t="shared" si="10"/>
        <v>6</v>
      </c>
      <c r="N76" s="109">
        <v>6</v>
      </c>
      <c r="O76" s="103"/>
      <c r="P76" s="109">
        <f t="shared" si="11"/>
        <v>6</v>
      </c>
      <c r="Q76" s="109">
        <v>7</v>
      </c>
      <c r="R76" s="103"/>
      <c r="S76" s="109">
        <f t="shared" si="12"/>
        <v>7</v>
      </c>
      <c r="T76" s="108">
        <v>4</v>
      </c>
      <c r="U76" s="103">
        <v>4</v>
      </c>
      <c r="V76" s="109">
        <f t="shared" si="13"/>
        <v>4</v>
      </c>
      <c r="W76" s="108">
        <v>6</v>
      </c>
      <c r="X76" s="103"/>
      <c r="Y76" s="109">
        <f t="shared" si="14"/>
        <v>6</v>
      </c>
      <c r="Z76" s="134">
        <f t="shared" si="15"/>
        <v>6.05</v>
      </c>
      <c r="AA76" s="135" t="str">
        <f t="shared" si="16"/>
        <v>TBK</v>
      </c>
    </row>
    <row r="77" spans="1:27" ht="20.25" customHeight="1">
      <c r="A77" s="103">
        <v>69</v>
      </c>
      <c r="B77" s="104" t="str">
        <f>'D11CQVT02-N(73+11)'!C76</f>
        <v>Lê Thanh</v>
      </c>
      <c r="C77" s="105" t="str">
        <f>'D11CQVT02-N(73+11)'!D76</f>
        <v>Tùng</v>
      </c>
      <c r="D77" s="103" t="str">
        <f>'D11CQVT02-N(73+11)'!B76</f>
        <v>N112101136</v>
      </c>
      <c r="E77" s="106" t="s">
        <v>298</v>
      </c>
      <c r="F77" s="103" t="str">
        <f>'D11CQVT02-N(73+11)'!G76</f>
        <v>TpHCM</v>
      </c>
      <c r="G77" s="107" t="str">
        <f>'D11CQVT02-N(73+11)'!E76</f>
        <v>nam</v>
      </c>
      <c r="H77" s="108">
        <v>5</v>
      </c>
      <c r="I77" s="103"/>
      <c r="J77" s="109">
        <f t="shared" si="9"/>
        <v>5</v>
      </c>
      <c r="K77" s="108">
        <v>4</v>
      </c>
      <c r="L77" s="103">
        <v>5</v>
      </c>
      <c r="M77" s="109">
        <f t="shared" si="10"/>
        <v>5</v>
      </c>
      <c r="N77" s="109">
        <v>4</v>
      </c>
      <c r="O77" s="103">
        <v>6</v>
      </c>
      <c r="P77" s="109">
        <f t="shared" si="11"/>
        <v>6</v>
      </c>
      <c r="Q77" s="109">
        <v>7</v>
      </c>
      <c r="R77" s="103"/>
      <c r="S77" s="109">
        <f t="shared" si="12"/>
        <v>7</v>
      </c>
      <c r="T77" s="108">
        <v>6</v>
      </c>
      <c r="U77" s="103"/>
      <c r="V77" s="109">
        <f t="shared" si="13"/>
        <v>6</v>
      </c>
      <c r="W77" s="108">
        <v>0</v>
      </c>
      <c r="X77" s="103">
        <v>7</v>
      </c>
      <c r="Y77" s="109">
        <f t="shared" si="14"/>
        <v>7</v>
      </c>
      <c r="Z77" s="134">
        <f t="shared" si="15"/>
        <v>5.9</v>
      </c>
      <c r="AA77" s="135" t="str">
        <f t="shared" si="16"/>
        <v>TB</v>
      </c>
    </row>
    <row r="78" spans="1:27" ht="20.25" customHeight="1">
      <c r="A78" s="103">
        <v>70</v>
      </c>
      <c r="B78" s="104" t="str">
        <f>'D11CQVT02-N(73+11)'!C77</f>
        <v>Phan Thị Thu</v>
      </c>
      <c r="C78" s="105" t="str">
        <f>'D11CQVT02-N(73+11)'!D77</f>
        <v>Tuyết</v>
      </c>
      <c r="D78" s="103" t="str">
        <f>'D11CQVT02-N(73+11)'!B77</f>
        <v>N112101137</v>
      </c>
      <c r="E78" s="106" t="s">
        <v>302</v>
      </c>
      <c r="F78" s="103" t="str">
        <f>'D11CQVT02-N(73+11)'!G77</f>
        <v>TpHCM</v>
      </c>
      <c r="G78" s="107" t="str">
        <f>'D11CQVT02-N(73+11)'!E77</f>
        <v>nữ</v>
      </c>
      <c r="H78" s="108">
        <v>8</v>
      </c>
      <c r="I78" s="103"/>
      <c r="J78" s="109">
        <f t="shared" si="9"/>
        <v>8</v>
      </c>
      <c r="K78" s="108">
        <v>7</v>
      </c>
      <c r="L78" s="103"/>
      <c r="M78" s="109">
        <f t="shared" si="10"/>
        <v>7</v>
      </c>
      <c r="N78" s="109">
        <v>5</v>
      </c>
      <c r="O78" s="103"/>
      <c r="P78" s="109">
        <f t="shared" si="11"/>
        <v>5</v>
      </c>
      <c r="Q78" s="109">
        <v>5</v>
      </c>
      <c r="R78" s="103"/>
      <c r="S78" s="109">
        <f t="shared" si="12"/>
        <v>5</v>
      </c>
      <c r="T78" s="108">
        <v>6</v>
      </c>
      <c r="U78" s="103"/>
      <c r="V78" s="109">
        <f t="shared" si="13"/>
        <v>6</v>
      </c>
      <c r="W78" s="108">
        <v>7</v>
      </c>
      <c r="X78" s="103"/>
      <c r="Y78" s="109">
        <f t="shared" si="14"/>
        <v>7</v>
      </c>
      <c r="Z78" s="134">
        <f t="shared" si="15"/>
        <v>6.1</v>
      </c>
      <c r="AA78" s="135" t="str">
        <f t="shared" si="16"/>
        <v>TBK</v>
      </c>
    </row>
    <row r="79" spans="1:27" ht="20.25" customHeight="1">
      <c r="A79" s="103">
        <v>71</v>
      </c>
      <c r="B79" s="104" t="str">
        <f>'D11CQVT02-N(73+11)'!C78</f>
        <v>Bùi Ngọc</v>
      </c>
      <c r="C79" s="105" t="str">
        <f>'D11CQVT02-N(73+11)'!D78</f>
        <v>Việt</v>
      </c>
      <c r="D79" s="103" t="str">
        <f>'D11CQVT02-N(73+11)'!B78</f>
        <v>N112101138</v>
      </c>
      <c r="E79" s="106" t="s">
        <v>306</v>
      </c>
      <c r="F79" s="103" t="str">
        <f>'D11CQVT02-N(73+11)'!G78</f>
        <v>Quảng Bình</v>
      </c>
      <c r="G79" s="107" t="str">
        <f>'D11CQVT02-N(73+11)'!E78</f>
        <v>nam</v>
      </c>
      <c r="H79" s="108">
        <v>6</v>
      </c>
      <c r="I79" s="103"/>
      <c r="J79" s="109">
        <f t="shared" si="9"/>
        <v>6</v>
      </c>
      <c r="K79" s="108">
        <v>7</v>
      </c>
      <c r="L79" s="103"/>
      <c r="M79" s="109">
        <f t="shared" si="10"/>
        <v>7</v>
      </c>
      <c r="N79" s="109">
        <v>5</v>
      </c>
      <c r="O79" s="103"/>
      <c r="P79" s="109">
        <f t="shared" si="11"/>
        <v>5</v>
      </c>
      <c r="Q79" s="109">
        <v>6</v>
      </c>
      <c r="R79" s="103"/>
      <c r="S79" s="109">
        <f t="shared" si="12"/>
        <v>6</v>
      </c>
      <c r="T79" s="108">
        <v>6</v>
      </c>
      <c r="U79" s="103"/>
      <c r="V79" s="109">
        <f t="shared" si="13"/>
        <v>6</v>
      </c>
      <c r="W79" s="108">
        <v>7</v>
      </c>
      <c r="X79" s="103"/>
      <c r="Y79" s="109">
        <f t="shared" si="14"/>
        <v>7</v>
      </c>
      <c r="Z79" s="134">
        <f t="shared" si="15"/>
        <v>5.95</v>
      </c>
      <c r="AA79" s="135" t="str">
        <f t="shared" si="16"/>
        <v>TB</v>
      </c>
    </row>
    <row r="80" spans="1:27" ht="20.25" customHeight="1">
      <c r="A80" s="103">
        <v>72</v>
      </c>
      <c r="B80" s="104" t="str">
        <f>'D11CQVT02-N(73+11)'!C79</f>
        <v>Lê Nguyễn Nhật</v>
      </c>
      <c r="C80" s="105" t="str">
        <f>'D11CQVT02-N(73+11)'!D79</f>
        <v>Vũ</v>
      </c>
      <c r="D80" s="103" t="str">
        <f>'D11CQVT02-N(73+11)'!B79</f>
        <v>N112101139</v>
      </c>
      <c r="E80" s="106" t="s">
        <v>310</v>
      </c>
      <c r="F80" s="103" t="str">
        <f>'D11CQVT02-N(73+11)'!G79</f>
        <v>Lâm Đồng</v>
      </c>
      <c r="G80" s="107" t="str">
        <f>'D11CQVT02-N(73+11)'!E79</f>
        <v>nam</v>
      </c>
      <c r="H80" s="108">
        <v>7</v>
      </c>
      <c r="I80" s="103"/>
      <c r="J80" s="109">
        <f t="shared" si="9"/>
        <v>7</v>
      </c>
      <c r="K80" s="108">
        <v>6</v>
      </c>
      <c r="L80" s="103"/>
      <c r="M80" s="109">
        <f t="shared" si="10"/>
        <v>6</v>
      </c>
      <c r="N80" s="109">
        <v>5</v>
      </c>
      <c r="O80" s="103"/>
      <c r="P80" s="109">
        <f t="shared" si="11"/>
        <v>5</v>
      </c>
      <c r="Q80" s="109">
        <v>7</v>
      </c>
      <c r="R80" s="103"/>
      <c r="S80" s="109">
        <f t="shared" si="12"/>
        <v>7</v>
      </c>
      <c r="T80" s="108">
        <v>5</v>
      </c>
      <c r="U80" s="103"/>
      <c r="V80" s="109">
        <f t="shared" si="13"/>
        <v>5</v>
      </c>
      <c r="W80" s="108">
        <v>5</v>
      </c>
      <c r="X80" s="103"/>
      <c r="Y80" s="109">
        <f t="shared" si="14"/>
        <v>5</v>
      </c>
      <c r="Z80" s="134">
        <f t="shared" si="15"/>
        <v>6.05</v>
      </c>
      <c r="AA80" s="135" t="str">
        <f t="shared" si="16"/>
        <v>TBK</v>
      </c>
    </row>
    <row r="81" spans="1:27" ht="20.25" customHeight="1">
      <c r="A81" s="103">
        <v>73</v>
      </c>
      <c r="B81" s="104" t="str">
        <f>'D11CQVT02-N(73+11)'!C80</f>
        <v>Tô Duy</v>
      </c>
      <c r="C81" s="105" t="str">
        <f>'D11CQVT02-N(73+11)'!D80</f>
        <v>Vũ</v>
      </c>
      <c r="D81" s="103" t="str">
        <f>'D11CQVT02-N(73+11)'!B80</f>
        <v>N112101140</v>
      </c>
      <c r="E81" s="106" t="s">
        <v>313</v>
      </c>
      <c r="F81" s="103" t="str">
        <f>'D11CQVT02-N(73+11)'!G80</f>
        <v>Quảng Nam</v>
      </c>
      <c r="G81" s="107" t="str">
        <f>'D11CQVT02-N(73+11)'!E80</f>
        <v>nam</v>
      </c>
      <c r="H81" s="240">
        <v>6</v>
      </c>
      <c r="I81" s="241"/>
      <c r="J81" s="242">
        <f t="shared" si="9"/>
        <v>6</v>
      </c>
      <c r="K81" s="240">
        <v>7</v>
      </c>
      <c r="L81" s="241"/>
      <c r="M81" s="242">
        <f t="shared" si="10"/>
        <v>7</v>
      </c>
      <c r="N81" s="242">
        <v>6</v>
      </c>
      <c r="O81" s="241"/>
      <c r="P81" s="242">
        <f t="shared" si="11"/>
        <v>6</v>
      </c>
      <c r="Q81" s="242">
        <v>4</v>
      </c>
      <c r="R81" s="241">
        <v>6</v>
      </c>
      <c r="S81" s="242">
        <f t="shared" si="12"/>
        <v>6</v>
      </c>
      <c r="T81" s="240">
        <v>6</v>
      </c>
      <c r="U81" s="241"/>
      <c r="V81" s="242">
        <f t="shared" si="13"/>
        <v>6</v>
      </c>
      <c r="W81" s="240">
        <v>5</v>
      </c>
      <c r="X81" s="241"/>
      <c r="Y81" s="242">
        <f t="shared" si="14"/>
        <v>5</v>
      </c>
      <c r="Z81" s="134">
        <f t="shared" si="15"/>
        <v>6.15</v>
      </c>
      <c r="AA81" s="135" t="str">
        <f t="shared" si="16"/>
        <v>TBK</v>
      </c>
    </row>
    <row r="82" spans="1:27" s="327" customFormat="1" ht="20.25" customHeight="1">
      <c r="A82" s="316">
        <v>74</v>
      </c>
      <c r="B82" s="317" t="s">
        <v>15</v>
      </c>
      <c r="C82" s="318" t="s">
        <v>290</v>
      </c>
      <c r="D82" s="316">
        <v>409160108</v>
      </c>
      <c r="E82" s="319" t="s">
        <v>402</v>
      </c>
      <c r="F82" s="316" t="s">
        <v>39</v>
      </c>
      <c r="G82" s="320" t="s">
        <v>17</v>
      </c>
      <c r="H82" s="357">
        <v>1</v>
      </c>
      <c r="I82" s="357"/>
      <c r="J82" s="357">
        <f>IF(I82="",H82,IF(H82&gt;=5,I82,MAX(H82,I82)))</f>
        <v>1</v>
      </c>
      <c r="K82" s="357">
        <v>5</v>
      </c>
      <c r="L82" s="357"/>
      <c r="M82" s="357">
        <f>IF(L82="",K82,IF(K82&gt;=5,L82,MAX(K82,L82)))</f>
        <v>5</v>
      </c>
      <c r="N82" s="357">
        <v>4</v>
      </c>
      <c r="O82" s="357"/>
      <c r="P82" s="357">
        <f>IF(O82="",N82,IF(N82&gt;=5,O82,MAX(N82,O82)))</f>
        <v>4</v>
      </c>
      <c r="Q82" s="357">
        <v>4</v>
      </c>
      <c r="R82" s="357"/>
      <c r="S82" s="357">
        <f>IF(R82="",Q82,IF(Q82&gt;=5,R82,MAX(Q82,R82)))</f>
        <v>4</v>
      </c>
      <c r="T82" s="357">
        <v>2</v>
      </c>
      <c r="U82" s="357"/>
      <c r="V82" s="357">
        <f>IF(U82="",T82,IF(T82&gt;=5,U82,MAX(T82,U82)))</f>
        <v>2</v>
      </c>
      <c r="W82" s="357">
        <v>9</v>
      </c>
      <c r="X82" s="357"/>
      <c r="Y82" s="357">
        <f>IF(X82="",W82,IF(W82&gt;=5,X82,MAX(W82,X82)))</f>
        <v>9</v>
      </c>
      <c r="Z82" s="321">
        <f>ROUND(SUMPRODUCT(H82:Y82,$H$8:$Y$8)/SUMIF($H82:$Y82,"&lt;&gt;M",$H$8:$Y$8),2)</f>
        <v>3.15</v>
      </c>
      <c r="AA82" s="326" t="str">
        <f t="shared" si="16"/>
        <v>Kém</v>
      </c>
    </row>
    <row r="83" spans="1:27" s="327" customFormat="1" ht="20.25" customHeight="1">
      <c r="A83" s="316">
        <v>75</v>
      </c>
      <c r="B83" s="328" t="s">
        <v>316</v>
      </c>
      <c r="C83" s="329" t="s">
        <v>317</v>
      </c>
      <c r="D83" s="330" t="s">
        <v>315</v>
      </c>
      <c r="E83" s="331" t="s">
        <v>371</v>
      </c>
      <c r="F83" s="332" t="s">
        <v>318</v>
      </c>
      <c r="G83" s="333" t="s">
        <v>17</v>
      </c>
      <c r="H83" s="358">
        <v>8</v>
      </c>
      <c r="I83" s="358"/>
      <c r="J83" s="357">
        <f>IF(I83="",H83,IF(H83&gt;=5,I83,MAX(H83,I83)))</f>
        <v>8</v>
      </c>
      <c r="K83" s="358">
        <v>3</v>
      </c>
      <c r="L83" s="358">
        <v>6</v>
      </c>
      <c r="M83" s="357">
        <f>IF(L83="",K83,IF(K83&gt;=5,L83,MAX(K83,L83)))</f>
        <v>6</v>
      </c>
      <c r="N83" s="358">
        <v>8</v>
      </c>
      <c r="O83" s="358"/>
      <c r="P83" s="357">
        <f>IF(O83="",N83,IF(N83&gt;=5,O83,MAX(N83,O83)))</f>
        <v>8</v>
      </c>
      <c r="Q83" s="358">
        <v>6</v>
      </c>
      <c r="R83" s="358"/>
      <c r="S83" s="357">
        <f>IF(R83="",Q83,IF(Q83&gt;=5,R83,MAX(Q83,R83)))</f>
        <v>6</v>
      </c>
      <c r="T83" s="358">
        <v>6</v>
      </c>
      <c r="U83" s="358"/>
      <c r="V83" s="357">
        <f>IF(U83="",T83,IF(T83&gt;=5,U83,MAX(T83,U83)))</f>
        <v>6</v>
      </c>
      <c r="W83" s="358">
        <v>10</v>
      </c>
      <c r="X83" s="358"/>
      <c r="Y83" s="357">
        <f>IF(X83="",W83,IF(W83&gt;=5,X83,MAX(W83,X83)))</f>
        <v>10</v>
      </c>
      <c r="Z83" s="321">
        <f>ROUND(SUMPRODUCT(H83:Y83,$H$8:$Y$8)/SUMIF($H83:$Y83,"&lt;&gt;M",$H$8:$Y$8),2)</f>
        <v>6.8</v>
      </c>
      <c r="AA83" s="326" t="str">
        <f t="shared" si="16"/>
        <v>TBK</v>
      </c>
    </row>
    <row r="84" spans="1:27" s="327" customFormat="1" ht="20.25" customHeight="1">
      <c r="A84" s="316">
        <v>76</v>
      </c>
      <c r="B84" s="328" t="s">
        <v>325</v>
      </c>
      <c r="C84" s="329" t="s">
        <v>281</v>
      </c>
      <c r="D84" s="330" t="s">
        <v>324</v>
      </c>
      <c r="E84" s="331" t="s">
        <v>403</v>
      </c>
      <c r="F84" s="332" t="s">
        <v>139</v>
      </c>
      <c r="G84" s="320" t="s">
        <v>17</v>
      </c>
      <c r="H84" s="364">
        <v>5</v>
      </c>
      <c r="I84" s="364"/>
      <c r="J84" s="364">
        <f aca="true" t="shared" si="17" ref="J84:J91">IF(I84="",H84,IF(H84&gt;=5,I84,MAX(H84,I84)))</f>
        <v>5</v>
      </c>
      <c r="K84" s="364">
        <v>5</v>
      </c>
      <c r="L84" s="364"/>
      <c r="M84" s="364">
        <f aca="true" t="shared" si="18" ref="M84:M91">IF(L84="",K84,IF(K84&gt;=5,L84,MAX(K84,L84)))</f>
        <v>5</v>
      </c>
      <c r="N84" s="364">
        <v>7</v>
      </c>
      <c r="O84" s="364"/>
      <c r="P84" s="364">
        <f aca="true" t="shared" si="19" ref="P84:P91">IF(O84="",N84,IF(N84&gt;=5,O84,MAX(N84,O84)))</f>
        <v>7</v>
      </c>
      <c r="Q84" s="364">
        <v>5</v>
      </c>
      <c r="R84" s="364"/>
      <c r="S84" s="364">
        <f aca="true" t="shared" si="20" ref="S84:S91">IF(R84="",Q84,IF(Q84&gt;=5,R84,MAX(Q84,R84)))</f>
        <v>5</v>
      </c>
      <c r="T84" s="364">
        <v>3</v>
      </c>
      <c r="U84" s="364">
        <v>5</v>
      </c>
      <c r="V84" s="364">
        <f aca="true" t="shared" si="21" ref="V84:V91">IF(U84="",T84,IF(T84&gt;=5,U84,MAX(T84,U84)))</f>
        <v>5</v>
      </c>
      <c r="W84" s="364">
        <v>10</v>
      </c>
      <c r="X84" s="364"/>
      <c r="Y84" s="364">
        <f aca="true" t="shared" si="22" ref="Y84:Y91">IF(X84="",W84,IF(W84&gt;=5,X84,MAX(W84,X84)))</f>
        <v>10</v>
      </c>
      <c r="Z84" s="321">
        <f>ROUND(SUMPRODUCT(H84:Y84,$H$8:$Y$8)/SUMIF($H84:$Y84,"&lt;&gt;M",$H$8:$Y$8),2)</f>
        <v>5.4</v>
      </c>
      <c r="AA84" s="326" t="str">
        <f t="shared" si="16"/>
        <v>TB</v>
      </c>
    </row>
    <row r="85" spans="1:29" s="327" customFormat="1" ht="20.25" customHeight="1">
      <c r="A85" s="316">
        <v>77</v>
      </c>
      <c r="B85" s="334" t="s">
        <v>327</v>
      </c>
      <c r="C85" s="335" t="s">
        <v>328</v>
      </c>
      <c r="D85" s="336" t="s">
        <v>326</v>
      </c>
      <c r="E85" s="331" t="s">
        <v>373</v>
      </c>
      <c r="F85" s="332" t="s">
        <v>172</v>
      </c>
      <c r="G85" s="333" t="s">
        <v>17</v>
      </c>
      <c r="H85" s="365">
        <v>2</v>
      </c>
      <c r="I85" s="365">
        <v>6</v>
      </c>
      <c r="J85" s="366">
        <f t="shared" si="17"/>
        <v>6</v>
      </c>
      <c r="K85" s="365">
        <v>5</v>
      </c>
      <c r="L85" s="365"/>
      <c r="M85" s="366">
        <f t="shared" si="18"/>
        <v>5</v>
      </c>
      <c r="N85" s="365">
        <v>2</v>
      </c>
      <c r="O85" s="365">
        <v>4</v>
      </c>
      <c r="P85" s="366">
        <f t="shared" si="19"/>
        <v>4</v>
      </c>
      <c r="Q85" s="365">
        <v>5</v>
      </c>
      <c r="R85" s="365"/>
      <c r="S85" s="366">
        <f t="shared" si="20"/>
        <v>5</v>
      </c>
      <c r="T85" s="365">
        <v>5</v>
      </c>
      <c r="U85" s="365"/>
      <c r="V85" s="366">
        <f t="shared" si="21"/>
        <v>5</v>
      </c>
      <c r="W85" s="365">
        <v>7</v>
      </c>
      <c r="X85" s="365"/>
      <c r="Y85" s="366">
        <f t="shared" si="22"/>
        <v>7</v>
      </c>
      <c r="Z85" s="321">
        <f>ROUND(SUMPRODUCT(H85:Y85,$H$8:$Y$8)/SUMIF($H85:$Y85,"&lt;&gt;M",$H$8:$Y$8),2)</f>
        <v>5</v>
      </c>
      <c r="AA85" s="326" t="str">
        <f t="shared" si="16"/>
        <v>TB</v>
      </c>
      <c r="AC85" s="327" t="s">
        <v>410</v>
      </c>
    </row>
    <row r="86" spans="1:31" s="327" customFormat="1" ht="19.5" customHeight="1">
      <c r="A86" s="316">
        <v>78</v>
      </c>
      <c r="B86" s="337" t="s">
        <v>331</v>
      </c>
      <c r="C86" s="338" t="s">
        <v>86</v>
      </c>
      <c r="D86" s="336" t="s">
        <v>330</v>
      </c>
      <c r="E86" s="339" t="s">
        <v>404</v>
      </c>
      <c r="F86" s="332" t="s">
        <v>49</v>
      </c>
      <c r="G86" s="340" t="s">
        <v>17</v>
      </c>
      <c r="H86" s="365">
        <v>3</v>
      </c>
      <c r="I86" s="365"/>
      <c r="J86" s="366">
        <f t="shared" si="17"/>
        <v>3</v>
      </c>
      <c r="K86" s="365">
        <v>4</v>
      </c>
      <c r="L86" s="365"/>
      <c r="M86" s="366">
        <f t="shared" si="18"/>
        <v>4</v>
      </c>
      <c r="N86" s="365">
        <v>3</v>
      </c>
      <c r="O86" s="365">
        <v>3</v>
      </c>
      <c r="P86" s="366">
        <f t="shared" si="19"/>
        <v>3</v>
      </c>
      <c r="Q86" s="365">
        <v>7</v>
      </c>
      <c r="R86" s="365"/>
      <c r="S86" s="366">
        <f t="shared" si="20"/>
        <v>7</v>
      </c>
      <c r="T86" s="365">
        <v>5</v>
      </c>
      <c r="U86" s="365"/>
      <c r="V86" s="366">
        <f t="shared" si="21"/>
        <v>5</v>
      </c>
      <c r="W86" s="365">
        <v>6</v>
      </c>
      <c r="X86" s="365"/>
      <c r="Y86" s="366">
        <f t="shared" si="22"/>
        <v>6</v>
      </c>
      <c r="Z86" s="321">
        <f t="shared" si="15"/>
        <v>4.55</v>
      </c>
      <c r="AA86" s="326" t="str">
        <f t="shared" si="16"/>
        <v>Yếu</v>
      </c>
      <c r="AE86" s="327" t="s">
        <v>410</v>
      </c>
    </row>
    <row r="87" spans="1:27" s="327" customFormat="1" ht="19.5" customHeight="1">
      <c r="A87" s="316">
        <v>79</v>
      </c>
      <c r="B87" s="337" t="s">
        <v>333</v>
      </c>
      <c r="C87" s="338" t="s">
        <v>334</v>
      </c>
      <c r="D87" s="336" t="s">
        <v>332</v>
      </c>
      <c r="E87" s="339" t="s">
        <v>375</v>
      </c>
      <c r="F87" s="332" t="s">
        <v>19</v>
      </c>
      <c r="G87" s="340" t="s">
        <v>17</v>
      </c>
      <c r="H87" s="365">
        <v>0</v>
      </c>
      <c r="I87" s="365"/>
      <c r="J87" s="366">
        <f t="shared" si="17"/>
        <v>0</v>
      </c>
      <c r="K87" s="365">
        <v>0</v>
      </c>
      <c r="L87" s="365">
        <v>6</v>
      </c>
      <c r="M87" s="366">
        <f t="shared" si="18"/>
        <v>6</v>
      </c>
      <c r="N87" s="365">
        <v>1</v>
      </c>
      <c r="O87" s="365"/>
      <c r="P87" s="366">
        <f t="shared" si="19"/>
        <v>1</v>
      </c>
      <c r="Q87" s="365"/>
      <c r="R87" s="365"/>
      <c r="S87" s="366">
        <f t="shared" si="20"/>
        <v>0</v>
      </c>
      <c r="T87" s="365">
        <v>3</v>
      </c>
      <c r="U87" s="365">
        <v>3</v>
      </c>
      <c r="V87" s="366">
        <f t="shared" si="21"/>
        <v>3</v>
      </c>
      <c r="W87" s="365"/>
      <c r="X87" s="365"/>
      <c r="Y87" s="366">
        <f t="shared" si="22"/>
        <v>0</v>
      </c>
      <c r="Z87" s="354">
        <f t="shared" si="15"/>
        <v>1.7</v>
      </c>
      <c r="AA87" s="355" t="str">
        <f t="shared" si="16"/>
        <v>Kém</v>
      </c>
    </row>
    <row r="88" spans="1:27" s="356" customFormat="1" ht="19.5" customHeight="1">
      <c r="A88" s="316">
        <v>80</v>
      </c>
      <c r="B88" s="337" t="s">
        <v>152</v>
      </c>
      <c r="C88" s="338" t="s">
        <v>132</v>
      </c>
      <c r="D88" s="336" t="s">
        <v>335</v>
      </c>
      <c r="E88" s="341" t="s">
        <v>405</v>
      </c>
      <c r="F88" s="342" t="s">
        <v>318</v>
      </c>
      <c r="G88" s="343" t="s">
        <v>17</v>
      </c>
      <c r="H88" s="366">
        <v>3</v>
      </c>
      <c r="I88" s="366">
        <v>4</v>
      </c>
      <c r="J88" s="366">
        <f t="shared" si="17"/>
        <v>4</v>
      </c>
      <c r="K88" s="366">
        <v>6</v>
      </c>
      <c r="L88" s="366"/>
      <c r="M88" s="366">
        <f t="shared" si="18"/>
        <v>6</v>
      </c>
      <c r="N88" s="366">
        <v>4</v>
      </c>
      <c r="O88" s="366">
        <v>6</v>
      </c>
      <c r="P88" s="366">
        <f t="shared" si="19"/>
        <v>6</v>
      </c>
      <c r="Q88" s="366">
        <v>6</v>
      </c>
      <c r="R88" s="366"/>
      <c r="S88" s="366">
        <f t="shared" si="20"/>
        <v>6</v>
      </c>
      <c r="T88" s="366">
        <v>4</v>
      </c>
      <c r="U88" s="366">
        <v>5</v>
      </c>
      <c r="V88" s="366">
        <f t="shared" si="21"/>
        <v>5</v>
      </c>
      <c r="W88" s="366">
        <v>8</v>
      </c>
      <c r="X88" s="366"/>
      <c r="Y88" s="366">
        <f t="shared" si="22"/>
        <v>8</v>
      </c>
      <c r="Z88" s="354">
        <f t="shared" si="15"/>
        <v>5.4</v>
      </c>
      <c r="AA88" s="355" t="str">
        <f t="shared" si="16"/>
        <v>TB</v>
      </c>
    </row>
    <row r="89" spans="1:27" s="356" customFormat="1" ht="19.5" customHeight="1">
      <c r="A89" s="316">
        <v>81</v>
      </c>
      <c r="B89" s="337" t="s">
        <v>337</v>
      </c>
      <c r="C89" s="338" t="s">
        <v>338</v>
      </c>
      <c r="D89" s="336" t="s">
        <v>336</v>
      </c>
      <c r="E89" s="341" t="s">
        <v>374</v>
      </c>
      <c r="F89" s="342" t="s">
        <v>339</v>
      </c>
      <c r="G89" s="343" t="s">
        <v>17</v>
      </c>
      <c r="H89" s="366">
        <v>4</v>
      </c>
      <c r="I89" s="366"/>
      <c r="J89" s="366">
        <f t="shared" si="17"/>
        <v>4</v>
      </c>
      <c r="K89" s="366">
        <v>5</v>
      </c>
      <c r="L89" s="366"/>
      <c r="M89" s="366">
        <f t="shared" si="18"/>
        <v>5</v>
      </c>
      <c r="N89" s="366">
        <v>3</v>
      </c>
      <c r="O89" s="366"/>
      <c r="P89" s="366">
        <f t="shared" si="19"/>
        <v>3</v>
      </c>
      <c r="Q89" s="366">
        <v>5</v>
      </c>
      <c r="R89" s="366"/>
      <c r="S89" s="366">
        <f t="shared" si="20"/>
        <v>5</v>
      </c>
      <c r="T89" s="366">
        <v>4</v>
      </c>
      <c r="U89" s="366"/>
      <c r="V89" s="366">
        <f t="shared" si="21"/>
        <v>4</v>
      </c>
      <c r="W89" s="366">
        <v>7</v>
      </c>
      <c r="X89" s="366"/>
      <c r="Y89" s="366">
        <f t="shared" si="22"/>
        <v>7</v>
      </c>
      <c r="Z89" s="354">
        <f t="shared" si="15"/>
        <v>4.2</v>
      </c>
      <c r="AA89" s="355" t="str">
        <f t="shared" si="16"/>
        <v>Yếu</v>
      </c>
    </row>
    <row r="90" spans="1:27" s="356" customFormat="1" ht="19.5" customHeight="1">
      <c r="A90" s="316">
        <v>82</v>
      </c>
      <c r="B90" s="337" t="s">
        <v>341</v>
      </c>
      <c r="C90" s="338" t="s">
        <v>297</v>
      </c>
      <c r="D90" s="336" t="s">
        <v>340</v>
      </c>
      <c r="E90" s="341" t="s">
        <v>406</v>
      </c>
      <c r="F90" s="342" t="s">
        <v>150</v>
      </c>
      <c r="G90" s="343" t="s">
        <v>17</v>
      </c>
      <c r="H90" s="366">
        <v>2</v>
      </c>
      <c r="I90" s="366">
        <v>6</v>
      </c>
      <c r="J90" s="366">
        <f t="shared" si="17"/>
        <v>6</v>
      </c>
      <c r="K90" s="366">
        <v>3</v>
      </c>
      <c r="L90" s="366">
        <v>6</v>
      </c>
      <c r="M90" s="366">
        <f t="shared" si="18"/>
        <v>6</v>
      </c>
      <c r="N90" s="366">
        <v>4</v>
      </c>
      <c r="O90" s="366">
        <v>7</v>
      </c>
      <c r="P90" s="366">
        <f t="shared" si="19"/>
        <v>7</v>
      </c>
      <c r="Q90" s="366">
        <v>5</v>
      </c>
      <c r="R90" s="366"/>
      <c r="S90" s="366">
        <f t="shared" si="20"/>
        <v>5</v>
      </c>
      <c r="T90" s="366">
        <v>3</v>
      </c>
      <c r="U90" s="366">
        <v>5</v>
      </c>
      <c r="V90" s="366">
        <f t="shared" si="21"/>
        <v>5</v>
      </c>
      <c r="W90" s="366">
        <v>6</v>
      </c>
      <c r="X90" s="366"/>
      <c r="Y90" s="366">
        <f t="shared" si="22"/>
        <v>6</v>
      </c>
      <c r="Z90" s="354">
        <f t="shared" si="15"/>
        <v>5.75</v>
      </c>
      <c r="AA90" s="355" t="str">
        <f t="shared" si="16"/>
        <v>TB</v>
      </c>
    </row>
    <row r="91" spans="1:27" s="356" customFormat="1" ht="19.5" customHeight="1">
      <c r="A91" s="345">
        <v>83</v>
      </c>
      <c r="B91" s="346" t="s">
        <v>343</v>
      </c>
      <c r="C91" s="347" t="s">
        <v>309</v>
      </c>
      <c r="D91" s="348" t="s">
        <v>342</v>
      </c>
      <c r="E91" s="349" t="s">
        <v>407</v>
      </c>
      <c r="F91" s="350" t="s">
        <v>200</v>
      </c>
      <c r="G91" s="351" t="s">
        <v>17</v>
      </c>
      <c r="H91" s="367">
        <v>1</v>
      </c>
      <c r="I91" s="367">
        <v>3</v>
      </c>
      <c r="J91" s="367">
        <f t="shared" si="17"/>
        <v>3</v>
      </c>
      <c r="K91" s="367">
        <v>4</v>
      </c>
      <c r="L91" s="367">
        <v>5</v>
      </c>
      <c r="M91" s="367">
        <f t="shared" si="18"/>
        <v>5</v>
      </c>
      <c r="N91" s="367">
        <v>3</v>
      </c>
      <c r="O91" s="367">
        <v>5</v>
      </c>
      <c r="P91" s="367">
        <f t="shared" si="19"/>
        <v>5</v>
      </c>
      <c r="Q91" s="367">
        <v>5</v>
      </c>
      <c r="R91" s="367"/>
      <c r="S91" s="367">
        <f t="shared" si="20"/>
        <v>5</v>
      </c>
      <c r="T91" s="367">
        <v>3</v>
      </c>
      <c r="U91" s="367">
        <v>3</v>
      </c>
      <c r="V91" s="367">
        <f t="shared" si="21"/>
        <v>3</v>
      </c>
      <c r="W91" s="367">
        <v>7</v>
      </c>
      <c r="X91" s="367"/>
      <c r="Y91" s="367">
        <f t="shared" si="22"/>
        <v>7</v>
      </c>
      <c r="Z91" s="352">
        <f t="shared" si="15"/>
        <v>4.2</v>
      </c>
      <c r="AA91" s="353" t="str">
        <f t="shared" si="16"/>
        <v>Yếu</v>
      </c>
    </row>
    <row r="92" spans="1:26" s="112" customFormat="1" ht="22.5" customHeight="1">
      <c r="A92" s="110"/>
      <c r="H92" s="93"/>
      <c r="I92" s="93"/>
      <c r="J92" s="93"/>
      <c r="K92" s="93"/>
      <c r="L92" s="93"/>
      <c r="M92" s="93"/>
      <c r="N92" s="93"/>
      <c r="O92" s="93"/>
      <c r="P92" s="111"/>
      <c r="Q92" s="111"/>
      <c r="R92" s="239"/>
      <c r="S92" s="111"/>
      <c r="T92" s="111"/>
      <c r="U92" s="111"/>
      <c r="Y92" s="114"/>
      <c r="Z92" s="136"/>
    </row>
    <row r="93" spans="1:26" s="112" customFormat="1" ht="15.75">
      <c r="A93" s="115"/>
      <c r="H93" s="93"/>
      <c r="I93" s="93"/>
      <c r="J93" s="93"/>
      <c r="K93" s="93"/>
      <c r="L93" s="93"/>
      <c r="M93" s="93"/>
      <c r="N93" s="93"/>
      <c r="O93" s="93"/>
      <c r="P93" s="116"/>
      <c r="Q93" s="116"/>
      <c r="S93" s="116"/>
      <c r="T93" s="116"/>
      <c r="U93" s="116"/>
      <c r="Y93" s="116"/>
      <c r="Z93" s="136"/>
    </row>
    <row r="94" spans="1:26" s="112" customFormat="1" ht="15.75">
      <c r="A94" s="110"/>
      <c r="D94" s="114"/>
      <c r="E94" s="110"/>
      <c r="G94" s="118"/>
      <c r="H94" s="93"/>
      <c r="I94" s="93"/>
      <c r="J94" s="93"/>
      <c r="K94" s="93"/>
      <c r="L94" s="93"/>
      <c r="M94" s="93"/>
      <c r="N94" s="145"/>
      <c r="O94" s="93"/>
      <c r="P94" s="116"/>
      <c r="Q94" s="116"/>
      <c r="R94" s="143" t="s">
        <v>364</v>
      </c>
      <c r="S94" s="93"/>
      <c r="T94" s="116"/>
      <c r="U94" s="116"/>
      <c r="Y94" s="114"/>
      <c r="Z94" s="136"/>
    </row>
    <row r="95" spans="6:27" s="123" customFormat="1" ht="18">
      <c r="F95" s="112"/>
      <c r="G95" s="138"/>
      <c r="H95" s="120"/>
      <c r="I95" s="120"/>
      <c r="J95" s="120"/>
      <c r="K95" s="121"/>
      <c r="L95" s="120"/>
      <c r="M95" s="120"/>
      <c r="N95" s="120"/>
      <c r="O95" s="120"/>
      <c r="P95" s="120"/>
      <c r="Q95" s="120"/>
      <c r="R95" s="143" t="s">
        <v>350</v>
      </c>
      <c r="S95" s="120"/>
      <c r="T95" s="121"/>
      <c r="U95" s="120"/>
      <c r="W95" s="121"/>
      <c r="X95" s="120"/>
      <c r="Y95" s="120"/>
      <c r="Z95" s="137"/>
      <c r="AA95" s="137"/>
    </row>
    <row r="96" spans="6:27" s="123" customFormat="1" ht="18">
      <c r="F96" s="112"/>
      <c r="G96" s="138"/>
      <c r="H96" s="120"/>
      <c r="I96" s="120"/>
      <c r="J96" s="120"/>
      <c r="K96" s="121"/>
      <c r="L96" s="120"/>
      <c r="M96" s="120"/>
      <c r="N96" s="120"/>
      <c r="O96" s="120"/>
      <c r="P96" s="120"/>
      <c r="Q96" s="120"/>
      <c r="R96" s="144" t="s">
        <v>365</v>
      </c>
      <c r="S96" s="120"/>
      <c r="T96" s="121"/>
      <c r="U96" s="120"/>
      <c r="V96" s="120"/>
      <c r="W96" s="121"/>
      <c r="X96" s="120"/>
      <c r="Y96" s="120"/>
      <c r="Z96" s="137"/>
      <c r="AA96" s="137"/>
    </row>
    <row r="97" spans="6:27" s="123" customFormat="1" ht="18">
      <c r="F97" s="112"/>
      <c r="G97" s="138"/>
      <c r="H97" s="120"/>
      <c r="I97" s="120"/>
      <c r="J97" s="120"/>
      <c r="K97" s="121"/>
      <c r="L97" s="120"/>
      <c r="M97" s="120"/>
      <c r="N97" s="120"/>
      <c r="O97" s="120"/>
      <c r="P97" s="120"/>
      <c r="Q97" s="120"/>
      <c r="R97" s="144"/>
      <c r="S97" s="120"/>
      <c r="T97" s="121"/>
      <c r="U97" s="120"/>
      <c r="V97" s="120"/>
      <c r="W97" s="121"/>
      <c r="X97" s="120"/>
      <c r="Y97" s="120"/>
      <c r="Z97" s="137"/>
      <c r="AA97" s="137"/>
    </row>
    <row r="98" spans="6:27" s="123" customFormat="1" ht="18">
      <c r="F98" s="112"/>
      <c r="G98" s="138"/>
      <c r="H98" s="120"/>
      <c r="I98" s="120"/>
      <c r="J98" s="120"/>
      <c r="K98" s="121"/>
      <c r="L98" s="120"/>
      <c r="M98" s="120"/>
      <c r="N98" s="120"/>
      <c r="O98" s="120"/>
      <c r="P98" s="120"/>
      <c r="Q98" s="120"/>
      <c r="R98" s="144"/>
      <c r="S98" s="120"/>
      <c r="T98" s="121"/>
      <c r="U98" s="120"/>
      <c r="V98" s="120"/>
      <c r="W98" s="121"/>
      <c r="X98" s="120"/>
      <c r="Y98" s="120"/>
      <c r="Z98" s="137"/>
      <c r="AA98" s="137"/>
    </row>
    <row r="99" spans="6:27" s="123" customFormat="1" ht="18">
      <c r="F99" s="112"/>
      <c r="G99" s="138"/>
      <c r="H99" s="120"/>
      <c r="I99" s="120"/>
      <c r="J99" s="120"/>
      <c r="K99" s="121"/>
      <c r="L99" s="120"/>
      <c r="M99" s="120"/>
      <c r="N99" s="120"/>
      <c r="O99" s="120"/>
      <c r="P99" s="120"/>
      <c r="Q99" s="120"/>
      <c r="R99" s="146"/>
      <c r="S99" s="120"/>
      <c r="T99" s="121"/>
      <c r="U99" s="120"/>
      <c r="V99" s="120"/>
      <c r="W99" s="121"/>
      <c r="X99" s="120"/>
      <c r="Y99" s="120"/>
      <c r="Z99" s="137"/>
      <c r="AA99" s="137"/>
    </row>
    <row r="100" spans="6:27" s="123" customFormat="1" ht="18">
      <c r="F100" s="112"/>
      <c r="G100" s="138"/>
      <c r="H100" s="120"/>
      <c r="I100" s="120"/>
      <c r="J100" s="120"/>
      <c r="K100" s="121"/>
      <c r="L100" s="120"/>
      <c r="M100" s="120"/>
      <c r="N100" s="120"/>
      <c r="O100" s="120"/>
      <c r="P100" s="120"/>
      <c r="Q100" s="120"/>
      <c r="R100" s="144" t="s">
        <v>366</v>
      </c>
      <c r="S100" s="120"/>
      <c r="T100" s="121"/>
      <c r="U100" s="120"/>
      <c r="V100" s="120"/>
      <c r="W100" s="121"/>
      <c r="X100" s="120"/>
      <c r="Y100" s="120"/>
      <c r="Z100" s="137"/>
      <c r="AA100" s="137"/>
    </row>
    <row r="101" spans="6:29" s="123" customFormat="1" ht="18">
      <c r="F101" s="112"/>
      <c r="G101" s="138"/>
      <c r="H101" s="120"/>
      <c r="I101" s="120"/>
      <c r="J101" s="120"/>
      <c r="K101" s="121"/>
      <c r="L101" s="120"/>
      <c r="M101" s="120"/>
      <c r="N101" s="120"/>
      <c r="O101" s="120"/>
      <c r="P101" s="120"/>
      <c r="Q101" s="120"/>
      <c r="R101" s="120"/>
      <c r="S101" s="120"/>
      <c r="T101" s="121"/>
      <c r="U101" s="120"/>
      <c r="V101" s="120"/>
      <c r="W101" s="121"/>
      <c r="X101" s="120"/>
      <c r="Y101" s="120"/>
      <c r="Z101" s="137"/>
      <c r="AA101" s="137"/>
      <c r="AB101" s="112"/>
      <c r="AC101" s="112"/>
    </row>
    <row r="102" spans="7:27" s="123" customFormat="1" ht="18">
      <c r="G102" s="138"/>
      <c r="H102" s="120"/>
      <c r="I102" s="120"/>
      <c r="J102" s="120"/>
      <c r="K102" s="121"/>
      <c r="L102" s="120"/>
      <c r="M102" s="120"/>
      <c r="N102" s="120"/>
      <c r="O102" s="120"/>
      <c r="P102" s="120"/>
      <c r="Q102" s="120"/>
      <c r="R102" s="120"/>
      <c r="S102" s="120"/>
      <c r="T102" s="121"/>
      <c r="U102" s="120"/>
      <c r="V102" s="120"/>
      <c r="W102" s="121"/>
      <c r="X102" s="120"/>
      <c r="Y102" s="120"/>
      <c r="Z102" s="137"/>
      <c r="AA102" s="137"/>
    </row>
    <row r="103" spans="7:27" s="123" customFormat="1" ht="18">
      <c r="G103" s="138"/>
      <c r="H103" s="120"/>
      <c r="I103" s="120"/>
      <c r="J103" s="120"/>
      <c r="K103" s="121"/>
      <c r="L103" s="120"/>
      <c r="M103" s="120"/>
      <c r="N103" s="120"/>
      <c r="O103" s="120"/>
      <c r="P103" s="120"/>
      <c r="Q103" s="120"/>
      <c r="R103" s="120"/>
      <c r="S103" s="120"/>
      <c r="T103" s="121"/>
      <c r="U103" s="120"/>
      <c r="V103" s="120"/>
      <c r="W103" s="121"/>
      <c r="X103" s="120"/>
      <c r="Y103" s="120"/>
      <c r="Z103" s="137"/>
      <c r="AA103" s="137"/>
    </row>
    <row r="104" spans="7:27" s="123" customFormat="1" ht="18">
      <c r="G104" s="138"/>
      <c r="H104" s="120"/>
      <c r="I104" s="120"/>
      <c r="J104" s="120"/>
      <c r="K104" s="121"/>
      <c r="L104" s="120"/>
      <c r="M104" s="120"/>
      <c r="N104" s="120"/>
      <c r="O104" s="120"/>
      <c r="P104" s="120"/>
      <c r="Q104" s="120"/>
      <c r="R104" s="120"/>
      <c r="S104" s="120"/>
      <c r="T104" s="121"/>
      <c r="U104" s="120"/>
      <c r="V104" s="120"/>
      <c r="W104" s="121"/>
      <c r="X104" s="120"/>
      <c r="Y104" s="120"/>
      <c r="Z104" s="137"/>
      <c r="AA104" s="137"/>
    </row>
    <row r="105" spans="7:27" s="123" customFormat="1" ht="18">
      <c r="G105" s="138"/>
      <c r="H105" s="120"/>
      <c r="I105" s="120"/>
      <c r="J105" s="120"/>
      <c r="K105" s="121"/>
      <c r="L105" s="120"/>
      <c r="M105" s="120"/>
      <c r="N105" s="120"/>
      <c r="O105" s="120"/>
      <c r="P105" s="120"/>
      <c r="Q105" s="120"/>
      <c r="R105" s="120"/>
      <c r="S105" s="120"/>
      <c r="T105" s="121"/>
      <c r="U105" s="120"/>
      <c r="V105" s="120"/>
      <c r="W105" s="121"/>
      <c r="X105" s="120"/>
      <c r="Y105" s="120"/>
      <c r="Z105" s="137"/>
      <c r="AA105" s="137"/>
    </row>
    <row r="106" spans="7:27" s="123" customFormat="1" ht="18">
      <c r="G106" s="138"/>
      <c r="H106" s="120"/>
      <c r="I106" s="120"/>
      <c r="J106" s="120"/>
      <c r="K106" s="121"/>
      <c r="L106" s="120"/>
      <c r="M106" s="120"/>
      <c r="N106" s="120"/>
      <c r="O106" s="120"/>
      <c r="P106" s="120"/>
      <c r="Q106" s="120"/>
      <c r="R106" s="120"/>
      <c r="S106" s="120"/>
      <c r="T106" s="121"/>
      <c r="U106" s="120"/>
      <c r="V106" s="120"/>
      <c r="W106" s="121"/>
      <c r="X106" s="120"/>
      <c r="Y106" s="120"/>
      <c r="Z106" s="137"/>
      <c r="AA106" s="137"/>
    </row>
    <row r="107" spans="7:27" s="123" customFormat="1" ht="18">
      <c r="G107" s="138"/>
      <c r="H107" s="120"/>
      <c r="I107" s="120"/>
      <c r="J107" s="120"/>
      <c r="K107" s="121"/>
      <c r="L107" s="120"/>
      <c r="M107" s="120"/>
      <c r="N107" s="120"/>
      <c r="O107" s="120"/>
      <c r="P107" s="120"/>
      <c r="Q107" s="120"/>
      <c r="R107" s="120"/>
      <c r="S107" s="120"/>
      <c r="T107" s="121"/>
      <c r="U107" s="120"/>
      <c r="V107" s="120"/>
      <c r="W107" s="121"/>
      <c r="X107" s="120"/>
      <c r="Y107" s="120"/>
      <c r="Z107" s="137"/>
      <c r="AA107" s="137"/>
    </row>
    <row r="108" spans="7:27" s="123" customFormat="1" ht="18">
      <c r="G108" s="138"/>
      <c r="H108" s="120"/>
      <c r="I108" s="120"/>
      <c r="J108" s="120"/>
      <c r="K108" s="121"/>
      <c r="L108" s="120"/>
      <c r="M108" s="120"/>
      <c r="N108" s="120"/>
      <c r="O108" s="120"/>
      <c r="P108" s="120"/>
      <c r="Q108" s="120"/>
      <c r="R108" s="120"/>
      <c r="S108" s="120"/>
      <c r="T108" s="121"/>
      <c r="U108" s="120"/>
      <c r="V108" s="120"/>
      <c r="W108" s="121"/>
      <c r="X108" s="120"/>
      <c r="Y108" s="120"/>
      <c r="Z108" s="137"/>
      <c r="AA108" s="137"/>
    </row>
    <row r="109" spans="7:27" s="123" customFormat="1" ht="18">
      <c r="G109" s="138"/>
      <c r="H109" s="120"/>
      <c r="I109" s="120"/>
      <c r="J109" s="120"/>
      <c r="K109" s="121"/>
      <c r="L109" s="120"/>
      <c r="M109" s="120"/>
      <c r="N109" s="120"/>
      <c r="O109" s="120"/>
      <c r="P109" s="120"/>
      <c r="Q109" s="120"/>
      <c r="R109" s="120"/>
      <c r="S109" s="120"/>
      <c r="T109" s="121"/>
      <c r="U109" s="120"/>
      <c r="V109" s="120"/>
      <c r="W109" s="121"/>
      <c r="X109" s="120"/>
      <c r="Y109" s="120"/>
      <c r="Z109" s="137"/>
      <c r="AA109" s="137"/>
    </row>
    <row r="110" spans="7:27" s="123" customFormat="1" ht="18">
      <c r="G110" s="138"/>
      <c r="H110" s="120"/>
      <c r="I110" s="120"/>
      <c r="J110" s="120"/>
      <c r="K110" s="121"/>
      <c r="L110" s="120"/>
      <c r="M110" s="120"/>
      <c r="N110" s="120"/>
      <c r="O110" s="120"/>
      <c r="P110" s="120"/>
      <c r="Q110" s="120"/>
      <c r="R110" s="120"/>
      <c r="S110" s="120"/>
      <c r="T110" s="121"/>
      <c r="U110" s="120"/>
      <c r="V110" s="120"/>
      <c r="W110" s="121"/>
      <c r="X110" s="120"/>
      <c r="Y110" s="120"/>
      <c r="Z110" s="137"/>
      <c r="AA110" s="137"/>
    </row>
    <row r="111" spans="7:27" s="123" customFormat="1" ht="18">
      <c r="G111" s="138"/>
      <c r="H111" s="120"/>
      <c r="I111" s="120"/>
      <c r="J111" s="120"/>
      <c r="K111" s="121"/>
      <c r="L111" s="120"/>
      <c r="M111" s="120"/>
      <c r="N111" s="120"/>
      <c r="O111" s="120"/>
      <c r="P111" s="120"/>
      <c r="Q111" s="120"/>
      <c r="R111" s="120"/>
      <c r="S111" s="120"/>
      <c r="T111" s="121"/>
      <c r="U111" s="120"/>
      <c r="V111" s="120"/>
      <c r="W111" s="121"/>
      <c r="X111" s="120"/>
      <c r="Y111" s="120"/>
      <c r="Z111" s="137"/>
      <c r="AA111" s="137"/>
    </row>
    <row r="112" spans="7:27" s="123" customFormat="1" ht="18">
      <c r="G112" s="138"/>
      <c r="H112" s="120"/>
      <c r="I112" s="120"/>
      <c r="J112" s="120"/>
      <c r="K112" s="121"/>
      <c r="L112" s="120"/>
      <c r="M112" s="120"/>
      <c r="N112" s="120"/>
      <c r="O112" s="120"/>
      <c r="P112" s="120"/>
      <c r="Q112" s="120"/>
      <c r="R112" s="120"/>
      <c r="S112" s="120"/>
      <c r="T112" s="121"/>
      <c r="U112" s="120"/>
      <c r="V112" s="120"/>
      <c r="W112" s="121"/>
      <c r="X112" s="120"/>
      <c r="Y112" s="120"/>
      <c r="Z112" s="137"/>
      <c r="AA112" s="137"/>
    </row>
    <row r="113" spans="7:31" s="123" customFormat="1" ht="18">
      <c r="G113" s="138"/>
      <c r="H113" s="120"/>
      <c r="I113" s="120"/>
      <c r="J113" s="120"/>
      <c r="K113" s="121"/>
      <c r="L113" s="120"/>
      <c r="M113" s="120"/>
      <c r="N113" s="120"/>
      <c r="O113" s="120"/>
      <c r="P113" s="120"/>
      <c r="Q113" s="120"/>
      <c r="R113" s="120"/>
      <c r="S113" s="120"/>
      <c r="T113" s="121"/>
      <c r="U113" s="120"/>
      <c r="V113" s="120"/>
      <c r="W113" s="121"/>
      <c r="X113" s="120"/>
      <c r="Y113" s="120"/>
      <c r="Z113" s="137"/>
      <c r="AA113" s="137"/>
      <c r="AD113" s="94"/>
      <c r="AE113" s="94"/>
    </row>
    <row r="114" spans="1:31" ht="20.25" customHeight="1">
      <c r="A114" s="103">
        <v>75</v>
      </c>
      <c r="B114" s="127" t="s">
        <v>321</v>
      </c>
      <c r="C114" s="128" t="s">
        <v>322</v>
      </c>
      <c r="D114" s="103" t="s">
        <v>320</v>
      </c>
      <c r="E114" s="129" t="s">
        <v>372</v>
      </c>
      <c r="F114" s="130" t="s">
        <v>39</v>
      </c>
      <c r="G114" s="131" t="s">
        <v>17</v>
      </c>
      <c r="H114" s="108">
        <v>0</v>
      </c>
      <c r="I114" s="103"/>
      <c r="J114" s="109">
        <f>IF(I114="",H114,IF(AND(I114&gt;=5,I114&gt;H114),I114,MAX(H114,I114)))</f>
        <v>0</v>
      </c>
      <c r="K114" s="108">
        <v>0</v>
      </c>
      <c r="L114" s="103"/>
      <c r="M114" s="109">
        <f>IF(L114="",K114,IF(AND(L114&gt;=5,L114&gt;K114),L114,MAX(K114,L114)))</f>
        <v>0</v>
      </c>
      <c r="N114" s="109">
        <v>0</v>
      </c>
      <c r="O114" s="103"/>
      <c r="P114" s="109">
        <f>IF(O114="",N114,IF(AND(O114&gt;=5,O114&gt;N114),O114,MAX(N114,O114)))</f>
        <v>0</v>
      </c>
      <c r="Q114" s="109">
        <v>0</v>
      </c>
      <c r="R114" s="103"/>
      <c r="S114" s="109">
        <f>IF(R114="",Q114,IF(AND(R114&gt;=5,R114&gt;Q114),R114,MAX(Q114,R114)))</f>
        <v>0</v>
      </c>
      <c r="T114" s="108">
        <v>0</v>
      </c>
      <c r="U114" s="103"/>
      <c r="V114" s="109">
        <f>IF(U114="",T114,IF(AND(U114&gt;=5,U114&gt;T114),U114,MAX(T114,U114)))</f>
        <v>0</v>
      </c>
      <c r="W114" s="108">
        <v>0</v>
      </c>
      <c r="X114" s="103"/>
      <c r="Y114" s="109">
        <f>IF(X114="",W114,IF(AND(X114&gt;=5,X114&gt;W114),X114,MAX(W114,X114)))</f>
        <v>0</v>
      </c>
      <c r="Z114" s="134">
        <f>ROUND(SUMPRODUCT(H114:Y114,$H$8:$Y$8)/SUMIF($H114:$Y114,"&lt;&gt;M",$H$8:$Y$8),2)</f>
        <v>0</v>
      </c>
      <c r="AA114" s="135" t="str">
        <f>IF(Z114&gt;=9,"Xuất sắc",IF(Z114&gt;=8,"Giỏi",IF(Z114&gt;=7,"Khá",IF(Z114&gt;=6,"TBK",IF(Z114&gt;=5,"TB",IF(Z114&gt;=4,"Yếu","Kém"))))))</f>
        <v>Kém</v>
      </c>
      <c r="AB114" s="94" t="s">
        <v>409</v>
      </c>
      <c r="AD114" s="123"/>
      <c r="AE114" s="123"/>
    </row>
    <row r="115" spans="7:27" s="123" customFormat="1" ht="18">
      <c r="G115" s="138"/>
      <c r="H115" s="120"/>
      <c r="I115" s="120"/>
      <c r="J115" s="120"/>
      <c r="K115" s="121"/>
      <c r="L115" s="120"/>
      <c r="M115" s="120"/>
      <c r="N115" s="120"/>
      <c r="O115" s="120"/>
      <c r="P115" s="120"/>
      <c r="Q115" s="120"/>
      <c r="R115" s="120"/>
      <c r="S115" s="120"/>
      <c r="T115" s="121"/>
      <c r="U115" s="120"/>
      <c r="V115" s="120"/>
      <c r="W115" s="121"/>
      <c r="X115" s="120"/>
      <c r="Y115" s="120"/>
      <c r="Z115" s="137"/>
      <c r="AA115" s="137"/>
    </row>
    <row r="116" spans="7:27" s="123" customFormat="1" ht="18">
      <c r="G116" s="138"/>
      <c r="H116" s="120"/>
      <c r="I116" s="120"/>
      <c r="J116" s="120"/>
      <c r="K116" s="121"/>
      <c r="L116" s="120"/>
      <c r="M116" s="120"/>
      <c r="N116" s="120"/>
      <c r="O116" s="120"/>
      <c r="P116" s="120"/>
      <c r="Q116" s="120"/>
      <c r="R116" s="120"/>
      <c r="S116" s="120"/>
      <c r="T116" s="121"/>
      <c r="U116" s="120"/>
      <c r="V116" s="120"/>
      <c r="W116" s="121"/>
      <c r="X116" s="120"/>
      <c r="Y116" s="120"/>
      <c r="Z116" s="137"/>
      <c r="AA116" s="137"/>
    </row>
    <row r="117" spans="7:27" s="123" customFormat="1" ht="18">
      <c r="G117" s="138"/>
      <c r="H117" s="120"/>
      <c r="I117" s="120"/>
      <c r="J117" s="120"/>
      <c r="K117" s="121"/>
      <c r="L117" s="120"/>
      <c r="M117" s="120"/>
      <c r="N117" s="120"/>
      <c r="O117" s="120"/>
      <c r="P117" s="120"/>
      <c r="Q117" s="120"/>
      <c r="R117" s="120"/>
      <c r="S117" s="120"/>
      <c r="T117" s="121"/>
      <c r="U117" s="120"/>
      <c r="V117" s="120"/>
      <c r="W117" s="121"/>
      <c r="X117" s="120"/>
      <c r="Y117" s="120"/>
      <c r="Z117" s="137"/>
      <c r="AA117" s="137"/>
    </row>
    <row r="118" spans="7:27" s="123" customFormat="1" ht="18">
      <c r="G118" s="138"/>
      <c r="H118" s="120"/>
      <c r="I118" s="120"/>
      <c r="J118" s="120"/>
      <c r="K118" s="121"/>
      <c r="L118" s="120"/>
      <c r="M118" s="120"/>
      <c r="N118" s="120"/>
      <c r="O118" s="120"/>
      <c r="P118" s="120"/>
      <c r="Q118" s="120"/>
      <c r="R118" s="120"/>
      <c r="S118" s="120"/>
      <c r="T118" s="121"/>
      <c r="U118" s="120"/>
      <c r="V118" s="120"/>
      <c r="W118" s="121"/>
      <c r="X118" s="120"/>
      <c r="Y118" s="120"/>
      <c r="Z118" s="137"/>
      <c r="AA118" s="137"/>
    </row>
    <row r="119" spans="7:27" s="123" customFormat="1" ht="18">
      <c r="G119" s="138"/>
      <c r="H119" s="120"/>
      <c r="I119" s="120"/>
      <c r="J119" s="120"/>
      <c r="K119" s="121"/>
      <c r="L119" s="120"/>
      <c r="M119" s="120"/>
      <c r="N119" s="120"/>
      <c r="O119" s="120"/>
      <c r="P119" s="120"/>
      <c r="Q119" s="120"/>
      <c r="R119" s="120"/>
      <c r="S119" s="120"/>
      <c r="T119" s="121"/>
      <c r="U119" s="120"/>
      <c r="V119" s="120"/>
      <c r="W119" s="121"/>
      <c r="X119" s="120"/>
      <c r="Y119" s="120"/>
      <c r="Z119" s="137"/>
      <c r="AA119" s="137"/>
    </row>
    <row r="120" spans="7:27" s="123" customFormat="1" ht="18">
      <c r="G120" s="138"/>
      <c r="H120" s="120"/>
      <c r="I120" s="120"/>
      <c r="J120" s="120"/>
      <c r="K120" s="121"/>
      <c r="L120" s="120"/>
      <c r="M120" s="120"/>
      <c r="N120" s="120"/>
      <c r="O120" s="120"/>
      <c r="P120" s="120"/>
      <c r="Q120" s="120"/>
      <c r="R120" s="120"/>
      <c r="S120" s="120"/>
      <c r="T120" s="121"/>
      <c r="U120" s="120"/>
      <c r="V120" s="120"/>
      <c r="W120" s="121"/>
      <c r="X120" s="120"/>
      <c r="Y120" s="120"/>
      <c r="Z120" s="137"/>
      <c r="AA120" s="137"/>
    </row>
    <row r="121" spans="7:27" s="123" customFormat="1" ht="18">
      <c r="G121" s="138"/>
      <c r="H121" s="120"/>
      <c r="I121" s="120"/>
      <c r="J121" s="120"/>
      <c r="K121" s="121"/>
      <c r="L121" s="120"/>
      <c r="M121" s="120"/>
      <c r="N121" s="120"/>
      <c r="O121" s="120"/>
      <c r="P121" s="120"/>
      <c r="Q121" s="120"/>
      <c r="R121" s="120"/>
      <c r="S121" s="120"/>
      <c r="T121" s="121"/>
      <c r="U121" s="120"/>
      <c r="V121" s="120"/>
      <c r="W121" s="121"/>
      <c r="X121" s="120"/>
      <c r="Y121" s="120"/>
      <c r="Z121" s="137"/>
      <c r="AA121" s="137"/>
    </row>
    <row r="122" spans="7:27" s="123" customFormat="1" ht="18">
      <c r="G122" s="138"/>
      <c r="H122" s="120"/>
      <c r="I122" s="120"/>
      <c r="J122" s="120"/>
      <c r="K122" s="121"/>
      <c r="L122" s="120"/>
      <c r="M122" s="120"/>
      <c r="N122" s="120"/>
      <c r="O122" s="120"/>
      <c r="P122" s="120"/>
      <c r="Q122" s="120"/>
      <c r="R122" s="120"/>
      <c r="S122" s="120"/>
      <c r="T122" s="121"/>
      <c r="U122" s="120"/>
      <c r="V122" s="120"/>
      <c r="W122" s="121"/>
      <c r="X122" s="120"/>
      <c r="Y122" s="120"/>
      <c r="Z122" s="137"/>
      <c r="AA122" s="137"/>
    </row>
    <row r="123" spans="7:27" s="123" customFormat="1" ht="18">
      <c r="G123" s="138"/>
      <c r="H123" s="120"/>
      <c r="I123" s="120"/>
      <c r="J123" s="120"/>
      <c r="K123" s="121"/>
      <c r="L123" s="120"/>
      <c r="M123" s="120"/>
      <c r="N123" s="120"/>
      <c r="O123" s="120"/>
      <c r="P123" s="120"/>
      <c r="Q123" s="120"/>
      <c r="R123" s="120"/>
      <c r="S123" s="120"/>
      <c r="T123" s="121"/>
      <c r="U123" s="120"/>
      <c r="V123" s="120"/>
      <c r="W123" s="121"/>
      <c r="X123" s="120"/>
      <c r="Y123" s="120"/>
      <c r="Z123" s="137"/>
      <c r="AA123" s="137"/>
    </row>
    <row r="124" spans="7:27" s="123" customFormat="1" ht="18">
      <c r="G124" s="138"/>
      <c r="H124" s="120"/>
      <c r="I124" s="120"/>
      <c r="J124" s="120"/>
      <c r="K124" s="121"/>
      <c r="L124" s="120"/>
      <c r="M124" s="120"/>
      <c r="N124" s="120"/>
      <c r="O124" s="120"/>
      <c r="P124" s="120"/>
      <c r="Q124" s="120"/>
      <c r="R124" s="120"/>
      <c r="S124" s="120"/>
      <c r="T124" s="121"/>
      <c r="U124" s="120"/>
      <c r="V124" s="120"/>
      <c r="W124" s="121"/>
      <c r="X124" s="120"/>
      <c r="Y124" s="120"/>
      <c r="Z124" s="137"/>
      <c r="AA124" s="137"/>
    </row>
    <row r="125" spans="7:27" s="123" customFormat="1" ht="18">
      <c r="G125" s="138"/>
      <c r="H125" s="120"/>
      <c r="I125" s="120"/>
      <c r="J125" s="120"/>
      <c r="K125" s="121"/>
      <c r="L125" s="120"/>
      <c r="M125" s="120"/>
      <c r="N125" s="120"/>
      <c r="O125" s="120"/>
      <c r="P125" s="120"/>
      <c r="Q125" s="120"/>
      <c r="R125" s="120"/>
      <c r="S125" s="120"/>
      <c r="T125" s="121"/>
      <c r="U125" s="120"/>
      <c r="V125" s="120"/>
      <c r="W125" s="121"/>
      <c r="X125" s="120"/>
      <c r="Y125" s="120"/>
      <c r="Z125" s="137"/>
      <c r="AA125" s="137"/>
    </row>
    <row r="126" spans="7:27" s="123" customFormat="1" ht="18">
      <c r="G126" s="138"/>
      <c r="H126" s="120"/>
      <c r="I126" s="120"/>
      <c r="J126" s="120"/>
      <c r="K126" s="121"/>
      <c r="L126" s="120"/>
      <c r="M126" s="120"/>
      <c r="N126" s="120"/>
      <c r="O126" s="120"/>
      <c r="P126" s="120"/>
      <c r="Q126" s="120"/>
      <c r="R126" s="120"/>
      <c r="S126" s="120"/>
      <c r="T126" s="121"/>
      <c r="U126" s="120"/>
      <c r="V126" s="120"/>
      <c r="W126" s="121"/>
      <c r="X126" s="120"/>
      <c r="Y126" s="120"/>
      <c r="Z126" s="137"/>
      <c r="AA126" s="137"/>
    </row>
    <row r="127" spans="7:27" s="123" customFormat="1" ht="18">
      <c r="G127" s="138"/>
      <c r="H127" s="120"/>
      <c r="I127" s="120"/>
      <c r="J127" s="120"/>
      <c r="K127" s="121"/>
      <c r="L127" s="120"/>
      <c r="M127" s="120"/>
      <c r="N127" s="120"/>
      <c r="O127" s="120"/>
      <c r="P127" s="120"/>
      <c r="Q127" s="120"/>
      <c r="R127" s="120"/>
      <c r="S127" s="120"/>
      <c r="T127" s="121"/>
      <c r="U127" s="120"/>
      <c r="V127" s="120"/>
      <c r="W127" s="121"/>
      <c r="X127" s="120"/>
      <c r="Y127" s="120"/>
      <c r="Z127" s="137"/>
      <c r="AA127" s="137"/>
    </row>
    <row r="128" spans="7:27" s="123" customFormat="1" ht="18">
      <c r="G128" s="138"/>
      <c r="H128" s="120"/>
      <c r="I128" s="120"/>
      <c r="J128" s="120"/>
      <c r="K128" s="121"/>
      <c r="L128" s="120"/>
      <c r="M128" s="120"/>
      <c r="N128" s="120"/>
      <c r="O128" s="120"/>
      <c r="P128" s="120"/>
      <c r="Q128" s="120"/>
      <c r="R128" s="120"/>
      <c r="S128" s="120"/>
      <c r="T128" s="121"/>
      <c r="U128" s="120"/>
      <c r="V128" s="120"/>
      <c r="W128" s="121"/>
      <c r="X128" s="120"/>
      <c r="Y128" s="120"/>
      <c r="Z128" s="137"/>
      <c r="AA128" s="137"/>
    </row>
    <row r="129" spans="7:27" s="123" customFormat="1" ht="18">
      <c r="G129" s="138"/>
      <c r="H129" s="120"/>
      <c r="I129" s="120"/>
      <c r="J129" s="120"/>
      <c r="K129" s="121"/>
      <c r="L129" s="120"/>
      <c r="M129" s="120"/>
      <c r="N129" s="120"/>
      <c r="O129" s="120"/>
      <c r="P129" s="120"/>
      <c r="Q129" s="120"/>
      <c r="R129" s="120"/>
      <c r="S129" s="120"/>
      <c r="T129" s="121"/>
      <c r="U129" s="120"/>
      <c r="V129" s="120"/>
      <c r="W129" s="121"/>
      <c r="X129" s="120"/>
      <c r="Y129" s="120"/>
      <c r="Z129" s="137"/>
      <c r="AA129" s="137"/>
    </row>
    <row r="130" spans="7:27" s="123" customFormat="1" ht="18">
      <c r="G130" s="138"/>
      <c r="H130" s="120"/>
      <c r="I130" s="120"/>
      <c r="J130" s="120"/>
      <c r="K130" s="121"/>
      <c r="L130" s="120"/>
      <c r="M130" s="120"/>
      <c r="N130" s="120"/>
      <c r="O130" s="120"/>
      <c r="P130" s="120"/>
      <c r="Q130" s="120"/>
      <c r="R130" s="120"/>
      <c r="S130" s="120"/>
      <c r="T130" s="121"/>
      <c r="U130" s="120"/>
      <c r="V130" s="120"/>
      <c r="W130" s="121"/>
      <c r="X130" s="120"/>
      <c r="Y130" s="120"/>
      <c r="Z130" s="137"/>
      <c r="AA130" s="137"/>
    </row>
    <row r="131" spans="7:27" s="123" customFormat="1" ht="18">
      <c r="G131" s="138"/>
      <c r="H131" s="120"/>
      <c r="I131" s="120"/>
      <c r="J131" s="120"/>
      <c r="K131" s="121"/>
      <c r="L131" s="120"/>
      <c r="M131" s="120"/>
      <c r="N131" s="120"/>
      <c r="O131" s="120"/>
      <c r="P131" s="120"/>
      <c r="Q131" s="120"/>
      <c r="R131" s="120"/>
      <c r="S131" s="120"/>
      <c r="T131" s="121"/>
      <c r="U131" s="120"/>
      <c r="V131" s="120"/>
      <c r="W131" s="121"/>
      <c r="X131" s="120"/>
      <c r="Y131" s="120"/>
      <c r="Z131" s="137"/>
      <c r="AA131" s="137"/>
    </row>
    <row r="132" spans="7:27" s="123" customFormat="1" ht="18">
      <c r="G132" s="138"/>
      <c r="H132" s="120"/>
      <c r="I132" s="120"/>
      <c r="J132" s="120"/>
      <c r="K132" s="121"/>
      <c r="L132" s="120"/>
      <c r="M132" s="120"/>
      <c r="N132" s="120"/>
      <c r="O132" s="120"/>
      <c r="P132" s="120"/>
      <c r="Q132" s="120"/>
      <c r="R132" s="120"/>
      <c r="S132" s="120"/>
      <c r="T132" s="121"/>
      <c r="U132" s="120"/>
      <c r="V132" s="120"/>
      <c r="W132" s="121"/>
      <c r="X132" s="120"/>
      <c r="Y132" s="120"/>
      <c r="Z132" s="137"/>
      <c r="AA132" s="137"/>
    </row>
    <row r="133" spans="7:27" s="123" customFormat="1" ht="18">
      <c r="G133" s="138"/>
      <c r="H133" s="120"/>
      <c r="I133" s="120"/>
      <c r="J133" s="120"/>
      <c r="K133" s="121"/>
      <c r="L133" s="120"/>
      <c r="M133" s="120"/>
      <c r="N133" s="120"/>
      <c r="O133" s="120"/>
      <c r="P133" s="120"/>
      <c r="Q133" s="120"/>
      <c r="R133" s="120"/>
      <c r="S133" s="120"/>
      <c r="T133" s="121"/>
      <c r="U133" s="120"/>
      <c r="V133" s="120"/>
      <c r="W133" s="121"/>
      <c r="X133" s="120"/>
      <c r="Y133" s="120"/>
      <c r="Z133" s="137"/>
      <c r="AA133" s="137"/>
    </row>
    <row r="134" spans="7:27" s="123" customFormat="1" ht="18">
      <c r="G134" s="138"/>
      <c r="H134" s="120"/>
      <c r="I134" s="120"/>
      <c r="J134" s="120"/>
      <c r="K134" s="121"/>
      <c r="L134" s="120"/>
      <c r="M134" s="120"/>
      <c r="N134" s="120"/>
      <c r="O134" s="120"/>
      <c r="P134" s="120"/>
      <c r="Q134" s="120"/>
      <c r="R134" s="120"/>
      <c r="S134" s="120"/>
      <c r="T134" s="121"/>
      <c r="U134" s="120"/>
      <c r="V134" s="120"/>
      <c r="W134" s="121"/>
      <c r="X134" s="120"/>
      <c r="Y134" s="120"/>
      <c r="Z134" s="137"/>
      <c r="AA134" s="137"/>
    </row>
    <row r="135" spans="7:27" s="123" customFormat="1" ht="18">
      <c r="G135" s="138"/>
      <c r="H135" s="120"/>
      <c r="I135" s="120"/>
      <c r="J135" s="120"/>
      <c r="K135" s="121"/>
      <c r="L135" s="120"/>
      <c r="M135" s="120"/>
      <c r="N135" s="120"/>
      <c r="O135" s="120"/>
      <c r="P135" s="120"/>
      <c r="Q135" s="120"/>
      <c r="R135" s="120"/>
      <c r="S135" s="120"/>
      <c r="T135" s="121"/>
      <c r="U135" s="120"/>
      <c r="V135" s="120"/>
      <c r="W135" s="121"/>
      <c r="X135" s="120"/>
      <c r="Y135" s="120"/>
      <c r="Z135" s="137"/>
      <c r="AA135" s="137"/>
    </row>
    <row r="136" spans="7:27" s="123" customFormat="1" ht="18">
      <c r="G136" s="138"/>
      <c r="H136" s="120"/>
      <c r="I136" s="120"/>
      <c r="J136" s="120"/>
      <c r="K136" s="121"/>
      <c r="L136" s="120"/>
      <c r="M136" s="120"/>
      <c r="N136" s="120"/>
      <c r="O136" s="120"/>
      <c r="P136" s="120"/>
      <c r="Q136" s="120"/>
      <c r="R136" s="120"/>
      <c r="S136" s="120"/>
      <c r="T136" s="121"/>
      <c r="U136" s="120"/>
      <c r="V136" s="120"/>
      <c r="W136" s="121"/>
      <c r="X136" s="120"/>
      <c r="Y136" s="120"/>
      <c r="Z136" s="137"/>
      <c r="AA136" s="137"/>
    </row>
    <row r="137" spans="7:27" s="123" customFormat="1" ht="18">
      <c r="G137" s="138"/>
      <c r="H137" s="120"/>
      <c r="I137" s="120"/>
      <c r="J137" s="120"/>
      <c r="K137" s="121"/>
      <c r="L137" s="120"/>
      <c r="M137" s="120"/>
      <c r="N137" s="120"/>
      <c r="O137" s="120"/>
      <c r="P137" s="120"/>
      <c r="Q137" s="120"/>
      <c r="R137" s="120"/>
      <c r="S137" s="120"/>
      <c r="T137" s="121"/>
      <c r="U137" s="120"/>
      <c r="V137" s="120"/>
      <c r="W137" s="121"/>
      <c r="X137" s="120"/>
      <c r="Y137" s="120"/>
      <c r="Z137" s="137"/>
      <c r="AA137" s="137"/>
    </row>
    <row r="138" spans="7:27" s="123" customFormat="1" ht="18">
      <c r="G138" s="138"/>
      <c r="H138" s="120"/>
      <c r="I138" s="120"/>
      <c r="J138" s="120"/>
      <c r="K138" s="121"/>
      <c r="L138" s="120"/>
      <c r="M138" s="120"/>
      <c r="N138" s="120"/>
      <c r="O138" s="120"/>
      <c r="P138" s="120"/>
      <c r="Q138" s="120"/>
      <c r="R138" s="120"/>
      <c r="S138" s="120"/>
      <c r="T138" s="121"/>
      <c r="U138" s="120"/>
      <c r="V138" s="120"/>
      <c r="W138" s="121"/>
      <c r="X138" s="120"/>
      <c r="Y138" s="120"/>
      <c r="Z138" s="137"/>
      <c r="AA138" s="137"/>
    </row>
    <row r="139" spans="7:27" s="123" customFormat="1" ht="18">
      <c r="G139" s="138"/>
      <c r="H139" s="120"/>
      <c r="I139" s="120"/>
      <c r="J139" s="120"/>
      <c r="K139" s="121"/>
      <c r="L139" s="120"/>
      <c r="M139" s="120"/>
      <c r="N139" s="120"/>
      <c r="O139" s="120"/>
      <c r="P139" s="120"/>
      <c r="Q139" s="120"/>
      <c r="R139" s="120"/>
      <c r="S139" s="120"/>
      <c r="T139" s="121"/>
      <c r="U139" s="120"/>
      <c r="V139" s="120"/>
      <c r="W139" s="121"/>
      <c r="X139" s="120"/>
      <c r="Y139" s="120"/>
      <c r="Z139" s="137"/>
      <c r="AA139" s="137"/>
    </row>
    <row r="140" spans="7:27" s="123" customFormat="1" ht="18">
      <c r="G140" s="138"/>
      <c r="H140" s="120"/>
      <c r="I140" s="120"/>
      <c r="J140" s="120"/>
      <c r="K140" s="121"/>
      <c r="L140" s="120"/>
      <c r="M140" s="120"/>
      <c r="N140" s="120"/>
      <c r="O140" s="120"/>
      <c r="P140" s="120"/>
      <c r="Q140" s="120"/>
      <c r="R140" s="120"/>
      <c r="S140" s="120"/>
      <c r="T140" s="121"/>
      <c r="U140" s="120"/>
      <c r="V140" s="120"/>
      <c r="W140" s="121"/>
      <c r="X140" s="120"/>
      <c r="Y140" s="120"/>
      <c r="Z140" s="137"/>
      <c r="AA140" s="137"/>
    </row>
    <row r="141" spans="7:27" s="123" customFormat="1" ht="18">
      <c r="G141" s="138"/>
      <c r="H141" s="120"/>
      <c r="I141" s="120"/>
      <c r="J141" s="120"/>
      <c r="K141" s="121"/>
      <c r="L141" s="120"/>
      <c r="M141" s="120"/>
      <c r="N141" s="120"/>
      <c r="O141" s="120"/>
      <c r="P141" s="120"/>
      <c r="Q141" s="120"/>
      <c r="R141" s="120"/>
      <c r="S141" s="120"/>
      <c r="T141" s="121"/>
      <c r="U141" s="120"/>
      <c r="V141" s="120"/>
      <c r="W141" s="121"/>
      <c r="X141" s="120"/>
      <c r="Y141" s="120"/>
      <c r="Z141" s="137"/>
      <c r="AA141" s="137"/>
    </row>
    <row r="142" spans="7:27" s="123" customFormat="1" ht="18">
      <c r="G142" s="138"/>
      <c r="H142" s="120"/>
      <c r="I142" s="120"/>
      <c r="J142" s="120"/>
      <c r="K142" s="121"/>
      <c r="L142" s="120"/>
      <c r="M142" s="120"/>
      <c r="N142" s="120"/>
      <c r="O142" s="120"/>
      <c r="P142" s="120"/>
      <c r="Q142" s="120"/>
      <c r="R142" s="120"/>
      <c r="S142" s="120"/>
      <c r="T142" s="121"/>
      <c r="U142" s="120"/>
      <c r="V142" s="120"/>
      <c r="W142" s="121"/>
      <c r="X142" s="120"/>
      <c r="Y142" s="120"/>
      <c r="Z142" s="137"/>
      <c r="AA142" s="137"/>
    </row>
    <row r="143" spans="7:27" s="123" customFormat="1" ht="18">
      <c r="G143" s="138"/>
      <c r="H143" s="120"/>
      <c r="I143" s="120"/>
      <c r="J143" s="120"/>
      <c r="K143" s="121"/>
      <c r="L143" s="120"/>
      <c r="M143" s="120"/>
      <c r="N143" s="120"/>
      <c r="O143" s="120"/>
      <c r="P143" s="120"/>
      <c r="Q143" s="120"/>
      <c r="R143" s="120"/>
      <c r="S143" s="120"/>
      <c r="T143" s="121"/>
      <c r="U143" s="120"/>
      <c r="V143" s="120"/>
      <c r="W143" s="121"/>
      <c r="X143" s="120"/>
      <c r="Y143" s="120"/>
      <c r="Z143" s="137"/>
      <c r="AA143" s="137"/>
    </row>
    <row r="144" spans="7:27" s="123" customFormat="1" ht="18">
      <c r="G144" s="138"/>
      <c r="H144" s="120"/>
      <c r="I144" s="120"/>
      <c r="J144" s="120"/>
      <c r="K144" s="121"/>
      <c r="L144" s="120"/>
      <c r="M144" s="120"/>
      <c r="N144" s="120"/>
      <c r="O144" s="120"/>
      <c r="P144" s="120"/>
      <c r="Q144" s="120"/>
      <c r="R144" s="120"/>
      <c r="S144" s="120"/>
      <c r="T144" s="121"/>
      <c r="U144" s="120"/>
      <c r="V144" s="120"/>
      <c r="W144" s="121"/>
      <c r="X144" s="120"/>
      <c r="Y144" s="120"/>
      <c r="Z144" s="137"/>
      <c r="AA144" s="137"/>
    </row>
    <row r="145" spans="7:27" s="123" customFormat="1" ht="18">
      <c r="G145" s="138"/>
      <c r="H145" s="120"/>
      <c r="I145" s="120"/>
      <c r="J145" s="120"/>
      <c r="K145" s="121"/>
      <c r="L145" s="120"/>
      <c r="M145" s="120"/>
      <c r="N145" s="120"/>
      <c r="O145" s="120"/>
      <c r="P145" s="120"/>
      <c r="Q145" s="120"/>
      <c r="R145" s="120"/>
      <c r="S145" s="120"/>
      <c r="T145" s="121"/>
      <c r="U145" s="120"/>
      <c r="V145" s="120"/>
      <c r="W145" s="121"/>
      <c r="X145" s="120"/>
      <c r="Y145" s="120"/>
      <c r="Z145" s="137"/>
      <c r="AA145" s="137"/>
    </row>
    <row r="146" spans="7:27" s="123" customFormat="1" ht="18">
      <c r="G146" s="138"/>
      <c r="H146" s="120"/>
      <c r="I146" s="120"/>
      <c r="J146" s="120"/>
      <c r="K146" s="121"/>
      <c r="L146" s="120"/>
      <c r="M146" s="120"/>
      <c r="N146" s="120"/>
      <c r="O146" s="120"/>
      <c r="P146" s="120"/>
      <c r="Q146" s="120"/>
      <c r="R146" s="120"/>
      <c r="S146" s="120"/>
      <c r="T146" s="121"/>
      <c r="U146" s="120"/>
      <c r="V146" s="120"/>
      <c r="W146" s="121"/>
      <c r="X146" s="120"/>
      <c r="Y146" s="120"/>
      <c r="Z146" s="137"/>
      <c r="AA146" s="137"/>
    </row>
    <row r="147" spans="7:27" s="123" customFormat="1" ht="18">
      <c r="G147" s="138"/>
      <c r="H147" s="120"/>
      <c r="I147" s="120"/>
      <c r="J147" s="120"/>
      <c r="K147" s="121"/>
      <c r="L147" s="120"/>
      <c r="M147" s="120"/>
      <c r="N147" s="120"/>
      <c r="O147" s="120"/>
      <c r="P147" s="120"/>
      <c r="Q147" s="120"/>
      <c r="R147" s="120"/>
      <c r="S147" s="120"/>
      <c r="T147" s="121"/>
      <c r="U147" s="120"/>
      <c r="V147" s="120"/>
      <c r="W147" s="121"/>
      <c r="X147" s="120"/>
      <c r="Y147" s="120"/>
      <c r="Z147" s="137"/>
      <c r="AA147" s="137"/>
    </row>
    <row r="148" spans="7:27" s="123" customFormat="1" ht="18">
      <c r="G148" s="138"/>
      <c r="H148" s="120"/>
      <c r="I148" s="120"/>
      <c r="J148" s="120"/>
      <c r="K148" s="121"/>
      <c r="L148" s="120"/>
      <c r="M148" s="120"/>
      <c r="N148" s="120"/>
      <c r="O148" s="120"/>
      <c r="P148" s="120"/>
      <c r="Q148" s="120"/>
      <c r="R148" s="120"/>
      <c r="S148" s="120"/>
      <c r="T148" s="121"/>
      <c r="U148" s="120"/>
      <c r="V148" s="120"/>
      <c r="W148" s="121"/>
      <c r="X148" s="120"/>
      <c r="Y148" s="120"/>
      <c r="Z148" s="137"/>
      <c r="AA148" s="137"/>
    </row>
    <row r="149" spans="7:27" s="123" customFormat="1" ht="18">
      <c r="G149" s="138"/>
      <c r="H149" s="120"/>
      <c r="I149" s="120"/>
      <c r="J149" s="120"/>
      <c r="K149" s="121"/>
      <c r="L149" s="120"/>
      <c r="M149" s="120"/>
      <c r="N149" s="120"/>
      <c r="O149" s="120"/>
      <c r="P149" s="120"/>
      <c r="Q149" s="120"/>
      <c r="R149" s="120"/>
      <c r="S149" s="120"/>
      <c r="T149" s="121"/>
      <c r="U149" s="120"/>
      <c r="V149" s="120"/>
      <c r="W149" s="121"/>
      <c r="X149" s="120"/>
      <c r="Y149" s="120"/>
      <c r="Z149" s="137"/>
      <c r="AA149" s="137"/>
    </row>
    <row r="150" spans="7:27" s="123" customFormat="1" ht="18">
      <c r="G150" s="138"/>
      <c r="H150" s="120"/>
      <c r="I150" s="120"/>
      <c r="J150" s="120"/>
      <c r="K150" s="121"/>
      <c r="L150" s="120"/>
      <c r="M150" s="120"/>
      <c r="N150" s="120"/>
      <c r="O150" s="120"/>
      <c r="P150" s="120"/>
      <c r="Q150" s="120"/>
      <c r="R150" s="120"/>
      <c r="S150" s="120"/>
      <c r="T150" s="121"/>
      <c r="U150" s="120"/>
      <c r="V150" s="120"/>
      <c r="W150" s="121"/>
      <c r="X150" s="120"/>
      <c r="Y150" s="120"/>
      <c r="Z150" s="137"/>
      <c r="AA150" s="137"/>
    </row>
    <row r="151" spans="7:31" s="123" customFormat="1" ht="18">
      <c r="G151" s="138"/>
      <c r="H151" s="120"/>
      <c r="I151" s="120"/>
      <c r="J151" s="120"/>
      <c r="K151" s="121"/>
      <c r="L151" s="120"/>
      <c r="M151" s="120"/>
      <c r="N151" s="120"/>
      <c r="O151" s="120"/>
      <c r="P151" s="120"/>
      <c r="Q151" s="120"/>
      <c r="R151" s="120"/>
      <c r="S151" s="120"/>
      <c r="T151" s="121"/>
      <c r="U151" s="120"/>
      <c r="V151" s="120"/>
      <c r="W151" s="121"/>
      <c r="X151" s="120"/>
      <c r="Y151" s="120"/>
      <c r="Z151" s="137"/>
      <c r="AA151" s="137"/>
      <c r="AD151" s="94"/>
      <c r="AE151" s="94"/>
    </row>
    <row r="152" ht="18">
      <c r="R152" s="120"/>
    </row>
    <row r="153" ht="18">
      <c r="R153" s="120"/>
    </row>
    <row r="154" ht="18">
      <c r="R154" s="120"/>
    </row>
    <row r="155" ht="18">
      <c r="R155" s="120"/>
    </row>
    <row r="156" ht="18">
      <c r="R156" s="120"/>
    </row>
  </sheetData>
  <sheetProtection/>
  <autoFilter ref="A7:AE100"/>
  <mergeCells count="7">
    <mergeCell ref="A5:AA5"/>
    <mergeCell ref="Q1:Y1"/>
    <mergeCell ref="Q2:Y2"/>
    <mergeCell ref="A1:F1"/>
    <mergeCell ref="A2:F2"/>
    <mergeCell ref="A3:F3"/>
    <mergeCell ref="A4:AA4"/>
  </mergeCells>
  <printOptions/>
  <pageMargins left="0.22" right="0.16" top="0.51" bottom="0.26" header="0.35" footer="0.16"/>
  <pageSetup horizontalDpi="600" verticalDpi="600" orientation="landscape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A154"/>
  <sheetViews>
    <sheetView workbookViewId="0" topLeftCell="A6">
      <pane xSplit="3" ySplit="3" topLeftCell="E82" activePane="bottomRight" state="frozen"/>
      <selection pane="topLeft" activeCell="A6" sqref="A6"/>
      <selection pane="topRight" activeCell="D6" sqref="D6"/>
      <selection pane="bottomLeft" activeCell="A10" sqref="A10"/>
      <selection pane="bottomRight" activeCell="N91" sqref="N91"/>
    </sheetView>
  </sheetViews>
  <sheetFormatPr defaultColWidth="8.796875" defaultRowHeight="15"/>
  <cols>
    <col min="1" max="1" width="3.8984375" style="94" customWidth="1"/>
    <col min="2" max="2" width="13.5" style="94" customWidth="1"/>
    <col min="3" max="3" width="6.3984375" style="94" bestFit="1" customWidth="1"/>
    <col min="4" max="4" width="11.09765625" style="94" customWidth="1"/>
    <col min="5" max="5" width="9.8984375" style="94" customWidth="1"/>
    <col min="6" max="6" width="11.09765625" style="94" customWidth="1"/>
    <col min="7" max="7" width="5.59765625" style="139" customWidth="1"/>
    <col min="8" max="8" width="4" style="91" customWidth="1"/>
    <col min="9" max="9" width="4" style="299" customWidth="1"/>
    <col min="10" max="10" width="4" style="91" customWidth="1"/>
    <col min="11" max="11" width="4" style="122" customWidth="1"/>
    <col min="12" max="12" width="4" style="299" customWidth="1"/>
    <col min="13" max="14" width="4" style="91" customWidth="1"/>
    <col min="15" max="15" width="4" style="299" customWidth="1"/>
    <col min="16" max="17" width="4" style="91" customWidth="1"/>
    <col min="18" max="18" width="4" style="298" customWidth="1"/>
    <col min="19" max="19" width="4" style="91" customWidth="1"/>
    <col min="20" max="20" width="4" style="122" customWidth="1"/>
    <col min="21" max="21" width="4" style="298" customWidth="1"/>
    <col min="22" max="22" width="4" style="91" customWidth="1"/>
    <col min="23" max="23" width="4" style="122" customWidth="1"/>
    <col min="24" max="25" width="4" style="91" customWidth="1"/>
    <col min="26" max="26" width="5.3984375" style="113" customWidth="1"/>
    <col min="27" max="27" width="8.3984375" style="113" customWidth="1"/>
    <col min="28" max="16384" width="9" style="94" customWidth="1"/>
  </cols>
  <sheetData>
    <row r="1" spans="1:25" ht="13.5" customHeight="1">
      <c r="A1" s="399" t="s">
        <v>0</v>
      </c>
      <c r="B1" s="399"/>
      <c r="C1" s="399"/>
      <c r="D1" s="399"/>
      <c r="E1" s="399"/>
      <c r="F1" s="399"/>
      <c r="G1" s="117"/>
      <c r="H1" s="90"/>
      <c r="I1" s="300"/>
      <c r="J1" s="90"/>
      <c r="K1" s="90"/>
      <c r="Q1" s="398" t="s">
        <v>352</v>
      </c>
      <c r="R1" s="403"/>
      <c r="S1" s="398"/>
      <c r="T1" s="398"/>
      <c r="U1" s="403"/>
      <c r="V1" s="398"/>
      <c r="W1" s="398"/>
      <c r="X1" s="398"/>
      <c r="Y1" s="398"/>
    </row>
    <row r="2" spans="1:25" ht="13.5" customHeight="1">
      <c r="A2" s="399" t="s">
        <v>353</v>
      </c>
      <c r="B2" s="399"/>
      <c r="C2" s="399"/>
      <c r="D2" s="399"/>
      <c r="E2" s="399"/>
      <c r="F2" s="399"/>
      <c r="G2" s="117"/>
      <c r="H2" s="90"/>
      <c r="I2" s="300"/>
      <c r="J2" s="90"/>
      <c r="K2" s="90"/>
      <c r="Q2" s="398" t="s">
        <v>3</v>
      </c>
      <c r="R2" s="403"/>
      <c r="S2" s="398"/>
      <c r="T2" s="398"/>
      <c r="U2" s="403"/>
      <c r="V2" s="398"/>
      <c r="W2" s="398"/>
      <c r="X2" s="398"/>
      <c r="Y2" s="398"/>
    </row>
    <row r="3" spans="1:25" ht="13.5" customHeight="1">
      <c r="A3" s="399" t="s">
        <v>4</v>
      </c>
      <c r="B3" s="399"/>
      <c r="C3" s="399"/>
      <c r="D3" s="399"/>
      <c r="E3" s="399"/>
      <c r="F3" s="399"/>
      <c r="G3" s="117"/>
      <c r="H3" s="90"/>
      <c r="I3" s="300"/>
      <c r="J3" s="90"/>
      <c r="K3" s="90"/>
      <c r="L3" s="300"/>
      <c r="M3" s="95"/>
      <c r="N3" s="95"/>
      <c r="O3" s="311"/>
      <c r="P3" s="95"/>
      <c r="Q3" s="95"/>
      <c r="R3" s="289"/>
      <c r="S3" s="95"/>
      <c r="T3" s="95"/>
      <c r="U3" s="289"/>
      <c r="V3" s="95"/>
      <c r="W3" s="95"/>
      <c r="X3" s="92"/>
      <c r="Y3" s="92"/>
    </row>
    <row r="4" spans="1:27" ht="19.5" customHeight="1">
      <c r="A4" s="400" t="s">
        <v>368</v>
      </c>
      <c r="B4" s="400"/>
      <c r="C4" s="400"/>
      <c r="D4" s="400"/>
      <c r="E4" s="400"/>
      <c r="F4" s="400"/>
      <c r="G4" s="400"/>
      <c r="H4" s="400"/>
      <c r="I4" s="404"/>
      <c r="J4" s="400"/>
      <c r="K4" s="400"/>
      <c r="L4" s="405"/>
      <c r="M4" s="400"/>
      <c r="N4" s="400"/>
      <c r="O4" s="404"/>
      <c r="P4" s="400"/>
      <c r="Q4" s="400"/>
      <c r="R4" s="405"/>
      <c r="S4" s="400"/>
      <c r="T4" s="400"/>
      <c r="U4" s="405"/>
      <c r="V4" s="400"/>
      <c r="W4" s="400"/>
      <c r="X4" s="400"/>
      <c r="Y4" s="400"/>
      <c r="Z4" s="400"/>
      <c r="AA4" s="400"/>
    </row>
    <row r="5" spans="1:27" s="123" customFormat="1" ht="19.5" customHeight="1">
      <c r="A5" s="397" t="s">
        <v>369</v>
      </c>
      <c r="B5" s="397"/>
      <c r="C5" s="397"/>
      <c r="D5" s="397"/>
      <c r="E5" s="397"/>
      <c r="F5" s="397"/>
      <c r="G5" s="397"/>
      <c r="H5" s="397"/>
      <c r="I5" s="401"/>
      <c r="J5" s="397"/>
      <c r="K5" s="397"/>
      <c r="L5" s="402"/>
      <c r="M5" s="397"/>
      <c r="N5" s="397"/>
      <c r="O5" s="401"/>
      <c r="P5" s="397"/>
      <c r="Q5" s="397"/>
      <c r="R5" s="402"/>
      <c r="S5" s="397"/>
      <c r="T5" s="397"/>
      <c r="U5" s="402"/>
      <c r="V5" s="397"/>
      <c r="W5" s="397"/>
      <c r="X5" s="397"/>
      <c r="Y5" s="397"/>
      <c r="Z5" s="397"/>
      <c r="AA5" s="397"/>
    </row>
    <row r="6" spans="1:27" ht="15.75" customHeight="1">
      <c r="A6" s="119"/>
      <c r="B6" s="119"/>
      <c r="C6" s="119"/>
      <c r="D6" s="119"/>
      <c r="E6" s="119"/>
      <c r="F6" s="119"/>
      <c r="G6" s="124"/>
      <c r="H6" s="119"/>
      <c r="I6" s="301"/>
      <c r="J6" s="119"/>
      <c r="K6" s="119"/>
      <c r="L6" s="301"/>
      <c r="M6" s="119"/>
      <c r="N6" s="119"/>
      <c r="O6" s="301"/>
      <c r="P6" s="119"/>
      <c r="Q6" s="119"/>
      <c r="R6" s="290"/>
      <c r="S6" s="119"/>
      <c r="T6" s="119"/>
      <c r="U6" s="290"/>
      <c r="V6" s="119"/>
      <c r="W6" s="119"/>
      <c r="X6" s="119"/>
      <c r="Y6" s="119"/>
      <c r="Z6" s="126"/>
      <c r="AA6" s="126"/>
    </row>
    <row r="7" spans="1:27" s="158" customFormat="1" ht="84" customHeight="1">
      <c r="A7" s="150" t="s">
        <v>376</v>
      </c>
      <c r="B7" s="151" t="s">
        <v>377</v>
      </c>
      <c r="C7" s="152" t="s">
        <v>378</v>
      </c>
      <c r="D7" s="150" t="s">
        <v>379</v>
      </c>
      <c r="E7" s="150" t="s">
        <v>380</v>
      </c>
      <c r="F7" s="150" t="s">
        <v>354</v>
      </c>
      <c r="G7" s="150" t="s">
        <v>381</v>
      </c>
      <c r="H7" s="285" t="s">
        <v>382</v>
      </c>
      <c r="I7" s="312" t="s">
        <v>356</v>
      </c>
      <c r="J7" s="165" t="s">
        <v>357</v>
      </c>
      <c r="K7" s="310" t="s">
        <v>383</v>
      </c>
      <c r="L7" s="303" t="s">
        <v>356</v>
      </c>
      <c r="M7" s="165" t="s">
        <v>357</v>
      </c>
      <c r="N7" s="164" t="s">
        <v>384</v>
      </c>
      <c r="O7" s="312" t="s">
        <v>356</v>
      </c>
      <c r="P7" s="165" t="s">
        <v>357</v>
      </c>
      <c r="Q7" s="285" t="s">
        <v>385</v>
      </c>
      <c r="R7" s="291" t="s">
        <v>356</v>
      </c>
      <c r="S7" s="165" t="s">
        <v>357</v>
      </c>
      <c r="T7" s="285" t="s">
        <v>386</v>
      </c>
      <c r="U7" s="291" t="s">
        <v>356</v>
      </c>
      <c r="V7" s="165" t="s">
        <v>357</v>
      </c>
      <c r="W7" s="164" t="s">
        <v>387</v>
      </c>
      <c r="X7" s="166" t="s">
        <v>356</v>
      </c>
      <c r="Y7" s="165" t="s">
        <v>357</v>
      </c>
      <c r="Z7" s="167" t="s">
        <v>388</v>
      </c>
      <c r="AA7" s="167" t="s">
        <v>389</v>
      </c>
    </row>
    <row r="8" spans="1:27" s="163" customFormat="1" ht="16.5" customHeight="1">
      <c r="A8" s="140"/>
      <c r="B8" s="159"/>
      <c r="C8" s="160"/>
      <c r="D8" s="140"/>
      <c r="E8" s="142"/>
      <c r="F8" s="140"/>
      <c r="G8" s="141"/>
      <c r="H8" s="161">
        <v>0</v>
      </c>
      <c r="I8" s="304">
        <v>0</v>
      </c>
      <c r="J8" s="161">
        <v>5</v>
      </c>
      <c r="K8" s="162">
        <v>0</v>
      </c>
      <c r="L8" s="304">
        <v>0</v>
      </c>
      <c r="M8" s="161">
        <v>5</v>
      </c>
      <c r="N8" s="161">
        <v>0</v>
      </c>
      <c r="O8" s="304">
        <v>0</v>
      </c>
      <c r="P8" s="161">
        <v>4</v>
      </c>
      <c r="Q8" s="161">
        <v>0</v>
      </c>
      <c r="R8" s="292">
        <v>0</v>
      </c>
      <c r="S8" s="161">
        <v>5</v>
      </c>
      <c r="T8" s="161">
        <v>0</v>
      </c>
      <c r="U8" s="292">
        <v>0</v>
      </c>
      <c r="V8" s="161">
        <v>3</v>
      </c>
      <c r="W8" s="161">
        <v>0</v>
      </c>
      <c r="X8" s="161">
        <v>0</v>
      </c>
      <c r="Y8" s="161">
        <v>0</v>
      </c>
      <c r="Z8" s="315">
        <f>SUM(H8:Y8)</f>
        <v>22</v>
      </c>
      <c r="AA8" s="161"/>
    </row>
    <row r="9" spans="1:27" ht="20.25" customHeight="1">
      <c r="A9" s="96">
        <v>1</v>
      </c>
      <c r="B9" s="97" t="str">
        <f>'D11CQVT02-N(73+11)'!C8</f>
        <v>Nguyễn Ngọc</v>
      </c>
      <c r="C9" s="98" t="str">
        <f>'D11CQVT02-N(73+11)'!D8</f>
        <v>Ân</v>
      </c>
      <c r="D9" s="96" t="str">
        <f>'D11CQVT02-N(73+11)'!B8</f>
        <v>N112101068</v>
      </c>
      <c r="E9" s="99" t="s">
        <v>18</v>
      </c>
      <c r="F9" s="96" t="str">
        <f>'D11CQVT02-N(73+11)'!G8</f>
        <v>TpHCM</v>
      </c>
      <c r="G9" s="100" t="str">
        <f>'D11CQVT02-N(73+11)'!E8</f>
        <v>nam</v>
      </c>
      <c r="H9" s="101">
        <v>6</v>
      </c>
      <c r="I9" s="101"/>
      <c r="J9" s="102">
        <f aca="true" t="shared" si="0" ref="J9:J40">IF(I9="",H9,IF(AND(I9&gt;=5,I9&gt;H9),I9,MAX(H9,I9)))</f>
        <v>6</v>
      </c>
      <c r="K9" s="101">
        <v>6</v>
      </c>
      <c r="L9" s="305"/>
      <c r="M9" s="102">
        <f aca="true" t="shared" si="1" ref="M9:M72">IF(L9="",K9,IF(AND(L9&gt;=5,L9&gt;K9),L9,MAX(K9,L9)))</f>
        <v>6</v>
      </c>
      <c r="N9" s="101">
        <v>6</v>
      </c>
      <c r="O9" s="101"/>
      <c r="P9" s="102">
        <f aca="true" t="shared" si="2" ref="P9:P72">IF(O9="",N9,IF(AND(O9&gt;=5,O9&gt;N9),O9,MAX(N9,O9)))</f>
        <v>6</v>
      </c>
      <c r="Q9" s="101">
        <v>5</v>
      </c>
      <c r="R9" s="293"/>
      <c r="S9" s="102">
        <f aca="true" t="shared" si="3" ref="S9:S72">IF(R9="",Q9,IF(AND(R9&gt;=5,R9&gt;Q9),R9,MAX(Q9,R9)))</f>
        <v>5</v>
      </c>
      <c r="T9" s="101">
        <v>4</v>
      </c>
      <c r="U9" s="293">
        <v>5</v>
      </c>
      <c r="V9" s="102">
        <f aca="true" t="shared" si="4" ref="V9:V72">IF(U9="",T9,IF(AND(U9&gt;=5,U9&gt;T9),U9,MAX(T9,U9)))</f>
        <v>5</v>
      </c>
      <c r="W9" s="101">
        <v>8</v>
      </c>
      <c r="X9" s="101"/>
      <c r="Y9" s="102">
        <f aca="true" t="shared" si="5" ref="Y9:Y72">IF(X9="",W9,IF(AND(X9&gt;=5,X9&gt;W9),X9,MAX(W9,X9)))</f>
        <v>8</v>
      </c>
      <c r="Z9" s="134">
        <f aca="true" t="shared" si="6" ref="Z9:Z72">ROUND(SUMPRODUCT(H9:Y9,$H$8:$Y$8)/SUMIF($H9:$Y9,"&lt;&gt;M",$H$8:$Y$8),2)</f>
        <v>5.64</v>
      </c>
      <c r="AA9" s="133" t="str">
        <f aca="true" t="shared" si="7" ref="AA9:AA40">IF(Z9&gt;=9,"Xuất sắc",IF(Z9&gt;=8,"Giỏi",IF(Z9&gt;=7,"Khá",IF(Z9&gt;=6,"TBK",IF(Z9&gt;=5,"TB",IF(Z9&gt;=4,"Yếu","Kém"))))))</f>
        <v>TB</v>
      </c>
    </row>
    <row r="10" spans="1:27" ht="20.25" customHeight="1">
      <c r="A10" s="103">
        <v>2</v>
      </c>
      <c r="B10" s="104" t="str">
        <f>'D11CQVT02-N(73+11)'!C9</f>
        <v>Nguyễn Minh</v>
      </c>
      <c r="C10" s="105" t="str">
        <f>'D11CQVT02-N(73+11)'!D9</f>
        <v>Anh</v>
      </c>
      <c r="D10" s="103" t="str">
        <f>'D11CQVT02-N(73+11)'!B9</f>
        <v>N112101069</v>
      </c>
      <c r="E10" s="106" t="s">
        <v>24</v>
      </c>
      <c r="F10" s="103" t="str">
        <f>'D11CQVT02-N(73+11)'!G9</f>
        <v>TpHCM</v>
      </c>
      <c r="G10" s="107" t="str">
        <f>'D11CQVT02-N(73+11)'!E9</f>
        <v>nam</v>
      </c>
      <c r="H10" s="108">
        <v>5</v>
      </c>
      <c r="I10" s="108"/>
      <c r="J10" s="109">
        <f t="shared" si="0"/>
        <v>5</v>
      </c>
      <c r="K10" s="108">
        <v>7</v>
      </c>
      <c r="L10" s="306"/>
      <c r="M10" s="109">
        <f t="shared" si="1"/>
        <v>7</v>
      </c>
      <c r="N10" s="108">
        <v>5</v>
      </c>
      <c r="O10" s="108"/>
      <c r="P10" s="109">
        <f t="shared" si="2"/>
        <v>5</v>
      </c>
      <c r="Q10" s="108">
        <v>5</v>
      </c>
      <c r="R10" s="294"/>
      <c r="S10" s="109">
        <f t="shared" si="3"/>
        <v>5</v>
      </c>
      <c r="T10" s="108">
        <v>3</v>
      </c>
      <c r="U10" s="294">
        <v>5</v>
      </c>
      <c r="V10" s="109">
        <f t="shared" si="4"/>
        <v>5</v>
      </c>
      <c r="W10" s="108">
        <v>8</v>
      </c>
      <c r="X10" s="108"/>
      <c r="Y10" s="109">
        <f t="shared" si="5"/>
        <v>8</v>
      </c>
      <c r="Z10" s="134">
        <f t="shared" si="6"/>
        <v>5.45</v>
      </c>
      <c r="AA10" s="135" t="str">
        <f t="shared" si="7"/>
        <v>TB</v>
      </c>
    </row>
    <row r="11" spans="1:27" ht="20.25" customHeight="1">
      <c r="A11" s="103">
        <v>3</v>
      </c>
      <c r="B11" s="104" t="str">
        <f>'D11CQVT02-N(73+11)'!C10</f>
        <v>Nguyễn Văn</v>
      </c>
      <c r="C11" s="105" t="str">
        <f>'D11CQVT02-N(73+11)'!D10</f>
        <v>Bằng</v>
      </c>
      <c r="D11" s="103" t="str">
        <f>'D11CQVT02-N(73+11)'!B10</f>
        <v>N112101070</v>
      </c>
      <c r="E11" s="106" t="s">
        <v>28</v>
      </c>
      <c r="F11" s="103" t="str">
        <f>'D11CQVT02-N(73+11)'!G10</f>
        <v>Thanh Hóa</v>
      </c>
      <c r="G11" s="107" t="str">
        <f>'D11CQVT02-N(73+11)'!E10</f>
        <v>nam</v>
      </c>
      <c r="H11" s="108">
        <v>6</v>
      </c>
      <c r="I11" s="108"/>
      <c r="J11" s="109">
        <f t="shared" si="0"/>
        <v>6</v>
      </c>
      <c r="K11" s="108">
        <v>5</v>
      </c>
      <c r="L11" s="306"/>
      <c r="M11" s="109">
        <f t="shared" si="1"/>
        <v>5</v>
      </c>
      <c r="N11" s="108">
        <v>7</v>
      </c>
      <c r="O11" s="108"/>
      <c r="P11" s="109">
        <f t="shared" si="2"/>
        <v>7</v>
      </c>
      <c r="Q11" s="108">
        <v>5</v>
      </c>
      <c r="R11" s="294"/>
      <c r="S11" s="109">
        <f t="shared" si="3"/>
        <v>5</v>
      </c>
      <c r="T11" s="108">
        <v>6</v>
      </c>
      <c r="U11" s="108"/>
      <c r="V11" s="109">
        <f t="shared" si="4"/>
        <v>6</v>
      </c>
      <c r="W11" s="108">
        <v>8</v>
      </c>
      <c r="X11" s="108"/>
      <c r="Y11" s="109">
        <f t="shared" si="5"/>
        <v>8</v>
      </c>
      <c r="Z11" s="134">
        <f t="shared" si="6"/>
        <v>5.73</v>
      </c>
      <c r="AA11" s="135" t="str">
        <f t="shared" si="7"/>
        <v>TB</v>
      </c>
    </row>
    <row r="12" spans="1:27" ht="20.25" customHeight="1">
      <c r="A12" s="103">
        <v>4</v>
      </c>
      <c r="B12" s="104" t="str">
        <f>'D11CQVT02-N(73+11)'!C11</f>
        <v>Nguyễn Xuân</v>
      </c>
      <c r="C12" s="105" t="str">
        <f>'D11CQVT02-N(73+11)'!D11</f>
        <v>Bình</v>
      </c>
      <c r="D12" s="103" t="str">
        <f>'D11CQVT02-N(73+11)'!B11</f>
        <v>N112101071</v>
      </c>
      <c r="E12" s="106" t="s">
        <v>33</v>
      </c>
      <c r="F12" s="103" t="str">
        <f>'D11CQVT02-N(73+11)'!G11</f>
        <v>Bình Định</v>
      </c>
      <c r="G12" s="107" t="str">
        <f>'D11CQVT02-N(73+11)'!E11</f>
        <v>nam</v>
      </c>
      <c r="H12" s="108">
        <v>5</v>
      </c>
      <c r="I12" s="108"/>
      <c r="J12" s="109">
        <f t="shared" si="0"/>
        <v>5</v>
      </c>
      <c r="K12" s="108">
        <v>7</v>
      </c>
      <c r="L12" s="306"/>
      <c r="M12" s="109">
        <f t="shared" si="1"/>
        <v>7</v>
      </c>
      <c r="N12" s="108">
        <v>6</v>
      </c>
      <c r="O12" s="108"/>
      <c r="P12" s="109">
        <f t="shared" si="2"/>
        <v>6</v>
      </c>
      <c r="Q12" s="108">
        <v>4</v>
      </c>
      <c r="R12" s="294">
        <v>5</v>
      </c>
      <c r="S12" s="109">
        <f t="shared" si="3"/>
        <v>5</v>
      </c>
      <c r="T12" s="108">
        <v>8</v>
      </c>
      <c r="U12" s="108"/>
      <c r="V12" s="109">
        <f t="shared" si="4"/>
        <v>8</v>
      </c>
      <c r="W12" s="108">
        <v>9</v>
      </c>
      <c r="X12" s="108"/>
      <c r="Y12" s="109">
        <f t="shared" si="5"/>
        <v>9</v>
      </c>
      <c r="Z12" s="134">
        <f t="shared" si="6"/>
        <v>6.05</v>
      </c>
      <c r="AA12" s="135" t="str">
        <f t="shared" si="7"/>
        <v>TBK</v>
      </c>
    </row>
    <row r="13" spans="1:27" ht="20.25" customHeight="1">
      <c r="A13" s="103">
        <v>5</v>
      </c>
      <c r="B13" s="104" t="str">
        <f>'D11CQVT02-N(73+11)'!C12</f>
        <v>Nguyễn Trung</v>
      </c>
      <c r="C13" s="105" t="str">
        <f>'D11CQVT02-N(73+11)'!D12</f>
        <v>Chí</v>
      </c>
      <c r="D13" s="103" t="str">
        <f>'D11CQVT02-N(73+11)'!B12</f>
        <v>N112101072</v>
      </c>
      <c r="E13" s="106" t="s">
        <v>38</v>
      </c>
      <c r="F13" s="103" t="str">
        <f>'D11CQVT02-N(73+11)'!G12</f>
        <v>Hà Tĩnh</v>
      </c>
      <c r="G13" s="107" t="str">
        <f>'D11CQVT02-N(73+11)'!E12</f>
        <v>nam</v>
      </c>
      <c r="H13" s="108">
        <v>5</v>
      </c>
      <c r="I13" s="108"/>
      <c r="J13" s="109">
        <f t="shared" si="0"/>
        <v>5</v>
      </c>
      <c r="K13" s="108">
        <v>6</v>
      </c>
      <c r="L13" s="306"/>
      <c r="M13" s="109">
        <f t="shared" si="1"/>
        <v>6</v>
      </c>
      <c r="N13" s="108">
        <v>5</v>
      </c>
      <c r="O13" s="108"/>
      <c r="P13" s="109">
        <f t="shared" si="2"/>
        <v>5</v>
      </c>
      <c r="Q13" s="108">
        <v>6</v>
      </c>
      <c r="R13" s="108"/>
      <c r="S13" s="109">
        <f t="shared" si="3"/>
        <v>6</v>
      </c>
      <c r="T13" s="108">
        <v>5</v>
      </c>
      <c r="U13" s="108"/>
      <c r="V13" s="109">
        <f t="shared" si="4"/>
        <v>5</v>
      </c>
      <c r="W13" s="108">
        <v>8</v>
      </c>
      <c r="X13" s="108"/>
      <c r="Y13" s="109">
        <f t="shared" si="5"/>
        <v>8</v>
      </c>
      <c r="Z13" s="134">
        <f t="shared" si="6"/>
        <v>5.45</v>
      </c>
      <c r="AA13" s="135" t="str">
        <f t="shared" si="7"/>
        <v>TB</v>
      </c>
    </row>
    <row r="14" spans="1:27" ht="20.25" customHeight="1">
      <c r="A14" s="103">
        <v>6</v>
      </c>
      <c r="B14" s="104" t="str">
        <f>'D11CQVT02-N(73+11)'!C13</f>
        <v>Đỗ Triệu</v>
      </c>
      <c r="C14" s="105" t="str">
        <f>'D11CQVT02-N(73+11)'!D13</f>
        <v>Dâng</v>
      </c>
      <c r="D14" s="103" t="str">
        <f>'D11CQVT02-N(73+11)'!B13</f>
        <v>N112101073</v>
      </c>
      <c r="E14" s="106" t="s">
        <v>43</v>
      </c>
      <c r="F14" s="103" t="str">
        <f>'D11CQVT02-N(73+11)'!G13</f>
        <v>Quảng Ngãi</v>
      </c>
      <c r="G14" s="107" t="str">
        <f>'D11CQVT02-N(73+11)'!E13</f>
        <v>nam</v>
      </c>
      <c r="H14" s="108">
        <v>4</v>
      </c>
      <c r="I14" s="306"/>
      <c r="J14" s="109">
        <f t="shared" si="0"/>
        <v>4</v>
      </c>
      <c r="K14" s="108">
        <v>4</v>
      </c>
      <c r="L14" s="306"/>
      <c r="M14" s="109">
        <f t="shared" si="1"/>
        <v>4</v>
      </c>
      <c r="N14" s="108">
        <v>3</v>
      </c>
      <c r="O14" s="306">
        <v>5</v>
      </c>
      <c r="P14" s="109">
        <f t="shared" si="2"/>
        <v>5</v>
      </c>
      <c r="Q14" s="108">
        <v>5</v>
      </c>
      <c r="R14" s="294"/>
      <c r="S14" s="109">
        <f t="shared" si="3"/>
        <v>5</v>
      </c>
      <c r="T14" s="108">
        <v>5</v>
      </c>
      <c r="U14" s="108"/>
      <c r="V14" s="109">
        <f t="shared" si="4"/>
        <v>5</v>
      </c>
      <c r="W14" s="108">
        <v>0</v>
      </c>
      <c r="X14" s="108"/>
      <c r="Y14" s="109">
        <f t="shared" si="5"/>
        <v>0</v>
      </c>
      <c r="Z14" s="134">
        <f t="shared" si="6"/>
        <v>4.55</v>
      </c>
      <c r="AA14" s="135" t="str">
        <f t="shared" si="7"/>
        <v>Yếu</v>
      </c>
    </row>
    <row r="15" spans="1:27" ht="20.25" customHeight="1">
      <c r="A15" s="103">
        <v>7</v>
      </c>
      <c r="B15" s="104" t="str">
        <f>'D11CQVT02-N(73+11)'!C14</f>
        <v>Đỗ Văn</v>
      </c>
      <c r="C15" s="105" t="str">
        <f>'D11CQVT02-N(73+11)'!D14</f>
        <v>Đạt</v>
      </c>
      <c r="D15" s="103" t="str">
        <f>'D11CQVT02-N(73+11)'!B14</f>
        <v>N112101074</v>
      </c>
      <c r="E15" s="106" t="s">
        <v>48</v>
      </c>
      <c r="F15" s="103" t="str">
        <f>'D11CQVT02-N(73+11)'!G14</f>
        <v>Tiền Giang</v>
      </c>
      <c r="G15" s="107" t="str">
        <f>'D11CQVT02-N(73+11)'!E14</f>
        <v>nam</v>
      </c>
      <c r="H15" s="108">
        <v>7</v>
      </c>
      <c r="I15" s="108"/>
      <c r="J15" s="109">
        <f t="shared" si="0"/>
        <v>7</v>
      </c>
      <c r="K15" s="108">
        <v>7</v>
      </c>
      <c r="L15" s="306"/>
      <c r="M15" s="109">
        <f t="shared" si="1"/>
        <v>7</v>
      </c>
      <c r="N15" s="108">
        <v>7</v>
      </c>
      <c r="O15" s="108"/>
      <c r="P15" s="109">
        <f t="shared" si="2"/>
        <v>7</v>
      </c>
      <c r="Q15" s="108">
        <v>5</v>
      </c>
      <c r="R15" s="294"/>
      <c r="S15" s="109">
        <f t="shared" si="3"/>
        <v>5</v>
      </c>
      <c r="T15" s="108">
        <v>6</v>
      </c>
      <c r="U15" s="108"/>
      <c r="V15" s="109">
        <f t="shared" si="4"/>
        <v>6</v>
      </c>
      <c r="W15" s="108">
        <v>6</v>
      </c>
      <c r="X15" s="108"/>
      <c r="Y15" s="109">
        <f t="shared" si="5"/>
        <v>6</v>
      </c>
      <c r="Z15" s="134">
        <f t="shared" si="6"/>
        <v>6.41</v>
      </c>
      <c r="AA15" s="135" t="str">
        <f t="shared" si="7"/>
        <v>TBK</v>
      </c>
    </row>
    <row r="16" spans="1:27" ht="20.25" customHeight="1">
      <c r="A16" s="103">
        <v>8</v>
      </c>
      <c r="B16" s="104" t="str">
        <f>'D11CQVT02-N(73+11)'!C15</f>
        <v>Nguyễn Quốc</v>
      </c>
      <c r="C16" s="105" t="str">
        <f>'D11CQVT02-N(73+11)'!D15</f>
        <v>Đạt</v>
      </c>
      <c r="D16" s="103" t="str">
        <f>'D11CQVT02-N(73+11)'!B15</f>
        <v>N112101075</v>
      </c>
      <c r="E16" s="106" t="s">
        <v>52</v>
      </c>
      <c r="F16" s="103" t="str">
        <f>'D11CQVT02-N(73+11)'!G15</f>
        <v>Hà Tĩnh</v>
      </c>
      <c r="G16" s="107" t="str">
        <f>'D11CQVT02-N(73+11)'!E15</f>
        <v>nam</v>
      </c>
      <c r="H16" s="108">
        <v>5</v>
      </c>
      <c r="I16" s="108"/>
      <c r="J16" s="109">
        <f t="shared" si="0"/>
        <v>5</v>
      </c>
      <c r="K16" s="108">
        <v>5</v>
      </c>
      <c r="L16" s="306"/>
      <c r="M16" s="109">
        <f t="shared" si="1"/>
        <v>5</v>
      </c>
      <c r="N16" s="108">
        <v>7</v>
      </c>
      <c r="O16" s="108"/>
      <c r="P16" s="109">
        <f t="shared" si="2"/>
        <v>7</v>
      </c>
      <c r="Q16" s="108">
        <v>5</v>
      </c>
      <c r="R16" s="294"/>
      <c r="S16" s="109">
        <f t="shared" si="3"/>
        <v>5</v>
      </c>
      <c r="T16" s="108">
        <v>5</v>
      </c>
      <c r="U16" s="108"/>
      <c r="V16" s="109">
        <f t="shared" si="4"/>
        <v>5</v>
      </c>
      <c r="W16" s="108">
        <v>9</v>
      </c>
      <c r="X16" s="108"/>
      <c r="Y16" s="109">
        <f t="shared" si="5"/>
        <v>9</v>
      </c>
      <c r="Z16" s="134">
        <f t="shared" si="6"/>
        <v>5.36</v>
      </c>
      <c r="AA16" s="135" t="str">
        <f t="shared" si="7"/>
        <v>TB</v>
      </c>
    </row>
    <row r="17" spans="1:27" ht="20.25" customHeight="1">
      <c r="A17" s="103">
        <v>9</v>
      </c>
      <c r="B17" s="104" t="str">
        <f>'D11CQVT02-N(73+11)'!C16</f>
        <v>Phạm Tiến</v>
      </c>
      <c r="C17" s="105" t="str">
        <f>'D11CQVT02-N(73+11)'!D16</f>
        <v>Đạt</v>
      </c>
      <c r="D17" s="103" t="str">
        <f>'D11CQVT02-N(73+11)'!B16</f>
        <v>N112101076</v>
      </c>
      <c r="E17" s="106" t="s">
        <v>55</v>
      </c>
      <c r="F17" s="103" t="str">
        <f>'D11CQVT02-N(73+11)'!G16</f>
        <v>Đắk Lắk</v>
      </c>
      <c r="G17" s="107" t="str">
        <f>'D11CQVT02-N(73+11)'!E16</f>
        <v>nam</v>
      </c>
      <c r="H17" s="108">
        <v>6</v>
      </c>
      <c r="I17" s="108"/>
      <c r="J17" s="109">
        <f t="shared" si="0"/>
        <v>6</v>
      </c>
      <c r="K17" s="108">
        <v>6</v>
      </c>
      <c r="L17" s="306"/>
      <c r="M17" s="109">
        <f t="shared" si="1"/>
        <v>6</v>
      </c>
      <c r="N17" s="108">
        <v>5</v>
      </c>
      <c r="O17" s="108"/>
      <c r="P17" s="109">
        <f t="shared" si="2"/>
        <v>5</v>
      </c>
      <c r="Q17" s="108">
        <v>5</v>
      </c>
      <c r="R17" s="294"/>
      <c r="S17" s="109">
        <f t="shared" si="3"/>
        <v>5</v>
      </c>
      <c r="T17" s="108">
        <v>2</v>
      </c>
      <c r="U17" s="294"/>
      <c r="V17" s="109">
        <f t="shared" si="4"/>
        <v>2</v>
      </c>
      <c r="W17" s="108">
        <v>9</v>
      </c>
      <c r="X17" s="108"/>
      <c r="Y17" s="109">
        <f t="shared" si="5"/>
        <v>9</v>
      </c>
      <c r="Z17" s="134">
        <f t="shared" si="6"/>
        <v>5.05</v>
      </c>
      <c r="AA17" s="135" t="str">
        <f t="shared" si="7"/>
        <v>TB</v>
      </c>
    </row>
    <row r="18" spans="1:27" ht="20.25" customHeight="1">
      <c r="A18" s="103">
        <v>10</v>
      </c>
      <c r="B18" s="104" t="str">
        <f>'D11CQVT02-N(73+11)'!C17</f>
        <v>Trần Văn</v>
      </c>
      <c r="C18" s="105" t="str">
        <f>'D11CQVT02-N(73+11)'!D17</f>
        <v>Đạt</v>
      </c>
      <c r="D18" s="103" t="str">
        <f>'D11CQVT02-N(73+11)'!B17</f>
        <v>N112101077</v>
      </c>
      <c r="E18" s="106" t="s">
        <v>59</v>
      </c>
      <c r="F18" s="103" t="str">
        <f>'D11CQVT02-N(73+11)'!G17</f>
        <v>Hà Tĩnh</v>
      </c>
      <c r="G18" s="107" t="str">
        <f>'D11CQVT02-N(73+11)'!E17</f>
        <v>nam</v>
      </c>
      <c r="H18" s="108">
        <v>5</v>
      </c>
      <c r="I18" s="108"/>
      <c r="J18" s="109">
        <f t="shared" si="0"/>
        <v>5</v>
      </c>
      <c r="K18" s="108">
        <v>5</v>
      </c>
      <c r="L18" s="306"/>
      <c r="M18" s="109">
        <f t="shared" si="1"/>
        <v>5</v>
      </c>
      <c r="N18" s="108">
        <v>7</v>
      </c>
      <c r="O18" s="108"/>
      <c r="P18" s="109">
        <f t="shared" si="2"/>
        <v>7</v>
      </c>
      <c r="Q18" s="108">
        <v>5</v>
      </c>
      <c r="R18" s="294"/>
      <c r="S18" s="109">
        <f t="shared" si="3"/>
        <v>5</v>
      </c>
      <c r="T18" s="108">
        <v>3</v>
      </c>
      <c r="U18" s="294">
        <v>6</v>
      </c>
      <c r="V18" s="109">
        <f t="shared" si="4"/>
        <v>6</v>
      </c>
      <c r="W18" s="108">
        <v>8</v>
      </c>
      <c r="X18" s="108"/>
      <c r="Y18" s="109">
        <f t="shared" si="5"/>
        <v>8</v>
      </c>
      <c r="Z18" s="134">
        <f t="shared" si="6"/>
        <v>5.5</v>
      </c>
      <c r="AA18" s="135" t="str">
        <f t="shared" si="7"/>
        <v>TB</v>
      </c>
    </row>
    <row r="19" spans="1:27" ht="20.25" customHeight="1">
      <c r="A19" s="103">
        <v>11</v>
      </c>
      <c r="B19" s="104" t="str">
        <f>'D11CQVT02-N(73+11)'!C18</f>
        <v>Phạm Văn</v>
      </c>
      <c r="C19" s="105" t="str">
        <f>'D11CQVT02-N(73+11)'!D18</f>
        <v>Diện</v>
      </c>
      <c r="D19" s="103" t="str">
        <f>'D11CQVT02-N(73+11)'!B18</f>
        <v>N112101078</v>
      </c>
      <c r="E19" s="106" t="s">
        <v>63</v>
      </c>
      <c r="F19" s="103" t="str">
        <f>'D11CQVT02-N(73+11)'!G18</f>
        <v>Nam Định</v>
      </c>
      <c r="G19" s="107" t="str">
        <f>'D11CQVT02-N(73+11)'!E18</f>
        <v>nam</v>
      </c>
      <c r="H19" s="108">
        <v>6</v>
      </c>
      <c r="I19" s="108"/>
      <c r="J19" s="109">
        <f t="shared" si="0"/>
        <v>6</v>
      </c>
      <c r="K19" s="108">
        <v>6</v>
      </c>
      <c r="L19" s="306"/>
      <c r="M19" s="109">
        <f t="shared" si="1"/>
        <v>6</v>
      </c>
      <c r="N19" s="108">
        <v>6</v>
      </c>
      <c r="O19" s="108"/>
      <c r="P19" s="109">
        <f t="shared" si="2"/>
        <v>6</v>
      </c>
      <c r="Q19" s="108">
        <v>6</v>
      </c>
      <c r="R19" s="108"/>
      <c r="S19" s="109">
        <f t="shared" si="3"/>
        <v>6</v>
      </c>
      <c r="T19" s="108">
        <v>4</v>
      </c>
      <c r="U19" s="294">
        <v>6</v>
      </c>
      <c r="V19" s="109">
        <f t="shared" si="4"/>
        <v>6</v>
      </c>
      <c r="W19" s="108">
        <v>8</v>
      </c>
      <c r="X19" s="108"/>
      <c r="Y19" s="109">
        <f t="shared" si="5"/>
        <v>8</v>
      </c>
      <c r="Z19" s="134">
        <f t="shared" si="6"/>
        <v>6</v>
      </c>
      <c r="AA19" s="135" t="str">
        <f t="shared" si="7"/>
        <v>TBK</v>
      </c>
    </row>
    <row r="20" spans="1:27" ht="20.25" customHeight="1">
      <c r="A20" s="103">
        <v>12</v>
      </c>
      <c r="B20" s="104" t="str">
        <f>'D11CQVT02-N(73+11)'!C19</f>
        <v>Bùi Xuân</v>
      </c>
      <c r="C20" s="105" t="str">
        <f>'D11CQVT02-N(73+11)'!D19</f>
        <v>Diệu</v>
      </c>
      <c r="D20" s="103" t="str">
        <f>'D11CQVT02-N(73+11)'!B19</f>
        <v>N112101079</v>
      </c>
      <c r="E20" s="106" t="s">
        <v>69</v>
      </c>
      <c r="F20" s="103" t="str">
        <f>'D11CQVT02-N(73+11)'!G19</f>
        <v>Kiên Giang</v>
      </c>
      <c r="G20" s="107" t="str">
        <f>'D11CQVT02-N(73+11)'!E19</f>
        <v>nam</v>
      </c>
      <c r="H20" s="108">
        <v>4</v>
      </c>
      <c r="I20" s="306">
        <v>3</v>
      </c>
      <c r="J20" s="109">
        <f t="shared" si="0"/>
        <v>4</v>
      </c>
      <c r="K20" s="108">
        <v>5</v>
      </c>
      <c r="L20" s="306"/>
      <c r="M20" s="109">
        <f t="shared" si="1"/>
        <v>5</v>
      </c>
      <c r="N20" s="108">
        <v>7</v>
      </c>
      <c r="O20" s="108"/>
      <c r="P20" s="109">
        <f t="shared" si="2"/>
        <v>7</v>
      </c>
      <c r="Q20" s="108">
        <v>6</v>
      </c>
      <c r="R20" s="108"/>
      <c r="S20" s="109">
        <f t="shared" si="3"/>
        <v>6</v>
      </c>
      <c r="T20" s="108">
        <v>5</v>
      </c>
      <c r="U20" s="108"/>
      <c r="V20" s="109">
        <f t="shared" si="4"/>
        <v>5</v>
      </c>
      <c r="W20" s="108">
        <v>9</v>
      </c>
      <c r="X20" s="108"/>
      <c r="Y20" s="109">
        <f t="shared" si="5"/>
        <v>9</v>
      </c>
      <c r="Z20" s="134">
        <f t="shared" si="6"/>
        <v>5.36</v>
      </c>
      <c r="AA20" s="135" t="str">
        <f t="shared" si="7"/>
        <v>TB</v>
      </c>
    </row>
    <row r="21" spans="1:27" ht="20.25" customHeight="1">
      <c r="A21" s="103">
        <v>13</v>
      </c>
      <c r="B21" s="104" t="str">
        <f>'D11CQVT02-N(73+11)'!C20</f>
        <v>Hồ Thị Mỵ</v>
      </c>
      <c r="C21" s="105" t="str">
        <f>'D11CQVT02-N(73+11)'!D20</f>
        <v>Đoan</v>
      </c>
      <c r="D21" s="103" t="str">
        <f>'D11CQVT02-N(73+11)'!B20</f>
        <v>N112101080</v>
      </c>
      <c r="E21" s="106" t="s">
        <v>75</v>
      </c>
      <c r="F21" s="103" t="str">
        <f>'D11CQVT02-N(73+11)'!G20</f>
        <v>Quảng Ngãi</v>
      </c>
      <c r="G21" s="107" t="str">
        <f>'D11CQVT02-N(73+11)'!E20</f>
        <v>nữ</v>
      </c>
      <c r="H21" s="108">
        <v>6</v>
      </c>
      <c r="I21" s="108"/>
      <c r="J21" s="109">
        <f t="shared" si="0"/>
        <v>6</v>
      </c>
      <c r="K21" s="108">
        <v>7</v>
      </c>
      <c r="L21" s="306"/>
      <c r="M21" s="109">
        <f t="shared" si="1"/>
        <v>7</v>
      </c>
      <c r="N21" s="108">
        <v>10</v>
      </c>
      <c r="O21" s="108"/>
      <c r="P21" s="109">
        <f t="shared" si="2"/>
        <v>10</v>
      </c>
      <c r="Q21" s="108">
        <v>5</v>
      </c>
      <c r="R21" s="294"/>
      <c r="S21" s="109">
        <f t="shared" si="3"/>
        <v>5</v>
      </c>
      <c r="T21" s="108">
        <v>8</v>
      </c>
      <c r="U21" s="108"/>
      <c r="V21" s="109">
        <f t="shared" si="4"/>
        <v>8</v>
      </c>
      <c r="W21" s="108">
        <v>7</v>
      </c>
      <c r="X21" s="108"/>
      <c r="Y21" s="109">
        <f t="shared" si="5"/>
        <v>7</v>
      </c>
      <c r="Z21" s="134">
        <f t="shared" si="6"/>
        <v>7</v>
      </c>
      <c r="AA21" s="135" t="str">
        <f t="shared" si="7"/>
        <v>Khá</v>
      </c>
    </row>
    <row r="22" spans="1:27" ht="20.25" customHeight="1">
      <c r="A22" s="103">
        <v>14</v>
      </c>
      <c r="B22" s="104" t="str">
        <f>'D11CQVT02-N(73+11)'!C21</f>
        <v>Ngô Quang</v>
      </c>
      <c r="C22" s="105" t="str">
        <f>'D11CQVT02-N(73+11)'!D21</f>
        <v>Dự</v>
      </c>
      <c r="D22" s="103" t="str">
        <f>'D11CQVT02-N(73+11)'!B21</f>
        <v>N112101081</v>
      </c>
      <c r="E22" s="106" t="s">
        <v>79</v>
      </c>
      <c r="F22" s="103" t="str">
        <f>'D11CQVT02-N(73+11)'!G21</f>
        <v>Nam Hà</v>
      </c>
      <c r="G22" s="107" t="str">
        <f>'D11CQVT02-N(73+11)'!E21</f>
        <v>nam</v>
      </c>
      <c r="H22" s="108">
        <v>5</v>
      </c>
      <c r="I22" s="108"/>
      <c r="J22" s="109">
        <f t="shared" si="0"/>
        <v>5</v>
      </c>
      <c r="K22" s="108">
        <v>6</v>
      </c>
      <c r="L22" s="306"/>
      <c r="M22" s="109">
        <f t="shared" si="1"/>
        <v>6</v>
      </c>
      <c r="N22" s="108">
        <v>4</v>
      </c>
      <c r="O22" s="306">
        <v>3</v>
      </c>
      <c r="P22" s="109">
        <f t="shared" si="2"/>
        <v>4</v>
      </c>
      <c r="Q22" s="108">
        <v>5</v>
      </c>
      <c r="R22" s="294"/>
      <c r="S22" s="109">
        <f t="shared" si="3"/>
        <v>5</v>
      </c>
      <c r="T22" s="108">
        <v>5</v>
      </c>
      <c r="U22" s="108"/>
      <c r="V22" s="109">
        <f t="shared" si="4"/>
        <v>5</v>
      </c>
      <c r="W22" s="108">
        <v>8</v>
      </c>
      <c r="X22" s="108"/>
      <c r="Y22" s="109">
        <f t="shared" si="5"/>
        <v>8</v>
      </c>
      <c r="Z22" s="134">
        <f t="shared" si="6"/>
        <v>5.05</v>
      </c>
      <c r="AA22" s="135" t="str">
        <f t="shared" si="7"/>
        <v>TB</v>
      </c>
    </row>
    <row r="23" spans="1:27" ht="20.25" customHeight="1">
      <c r="A23" s="103">
        <v>15</v>
      </c>
      <c r="B23" s="104" t="str">
        <f>'D11CQVT02-N(73+11)'!C22</f>
        <v>Nguyễn Minh</v>
      </c>
      <c r="C23" s="105" t="str">
        <f>'D11CQVT02-N(73+11)'!D22</f>
        <v>Đức</v>
      </c>
      <c r="D23" s="103" t="str">
        <f>'D11CQVT02-N(73+11)'!B22</f>
        <v>N112101082</v>
      </c>
      <c r="E23" s="106" t="s">
        <v>83</v>
      </c>
      <c r="F23" s="103" t="str">
        <f>'D11CQVT02-N(73+11)'!G22</f>
        <v>Hà Tĩnh</v>
      </c>
      <c r="G23" s="107" t="str">
        <f>'D11CQVT02-N(73+11)'!E22</f>
        <v>nam</v>
      </c>
      <c r="H23" s="108">
        <v>5</v>
      </c>
      <c r="I23" s="108"/>
      <c r="J23" s="109">
        <f t="shared" si="0"/>
        <v>5</v>
      </c>
      <c r="K23" s="108">
        <v>6</v>
      </c>
      <c r="L23" s="306"/>
      <c r="M23" s="109">
        <f t="shared" si="1"/>
        <v>6</v>
      </c>
      <c r="N23" s="108">
        <v>4</v>
      </c>
      <c r="O23" s="306">
        <v>4</v>
      </c>
      <c r="P23" s="109">
        <f t="shared" si="2"/>
        <v>4</v>
      </c>
      <c r="Q23" s="108">
        <v>6</v>
      </c>
      <c r="R23" s="108"/>
      <c r="S23" s="109">
        <f t="shared" si="3"/>
        <v>6</v>
      </c>
      <c r="T23" s="108">
        <v>5</v>
      </c>
      <c r="U23" s="108"/>
      <c r="V23" s="109">
        <f t="shared" si="4"/>
        <v>5</v>
      </c>
      <c r="W23" s="108">
        <v>9</v>
      </c>
      <c r="X23" s="108"/>
      <c r="Y23" s="109">
        <f t="shared" si="5"/>
        <v>9</v>
      </c>
      <c r="Z23" s="134">
        <f t="shared" si="6"/>
        <v>5.27</v>
      </c>
      <c r="AA23" s="135" t="str">
        <f t="shared" si="7"/>
        <v>TB</v>
      </c>
    </row>
    <row r="24" spans="1:27" ht="20.25" customHeight="1">
      <c r="A24" s="103">
        <v>16</v>
      </c>
      <c r="B24" s="104" t="str">
        <f>'D11CQVT02-N(73+11)'!C23</f>
        <v>Đinh Khắc</v>
      </c>
      <c r="C24" s="105" t="str">
        <f>'D11CQVT02-N(73+11)'!D23</f>
        <v>Duy</v>
      </c>
      <c r="D24" s="103" t="str">
        <f>'D11CQVT02-N(73+11)'!B23</f>
        <v>N112101083</v>
      </c>
      <c r="E24" s="106" t="s">
        <v>87</v>
      </c>
      <c r="F24" s="103" t="str">
        <f>'D11CQVT02-N(73+11)'!G23</f>
        <v>Nam Định</v>
      </c>
      <c r="G24" s="107" t="str">
        <f>'D11CQVT02-N(73+11)'!E23</f>
        <v>nam</v>
      </c>
      <c r="H24" s="108">
        <v>4</v>
      </c>
      <c r="I24" s="306">
        <v>4</v>
      </c>
      <c r="J24" s="109">
        <f t="shared" si="0"/>
        <v>4</v>
      </c>
      <c r="K24" s="108">
        <v>7</v>
      </c>
      <c r="L24" s="306"/>
      <c r="M24" s="109">
        <f t="shared" si="1"/>
        <v>7</v>
      </c>
      <c r="N24" s="108">
        <v>6</v>
      </c>
      <c r="O24" s="108"/>
      <c r="P24" s="109">
        <f t="shared" si="2"/>
        <v>6</v>
      </c>
      <c r="Q24" s="108">
        <v>5</v>
      </c>
      <c r="R24" s="294"/>
      <c r="S24" s="109">
        <f t="shared" si="3"/>
        <v>5</v>
      </c>
      <c r="T24" s="108">
        <v>5</v>
      </c>
      <c r="U24" s="108"/>
      <c r="V24" s="109">
        <f t="shared" si="4"/>
        <v>5</v>
      </c>
      <c r="W24" s="108">
        <v>8</v>
      </c>
      <c r="X24" s="108"/>
      <c r="Y24" s="109">
        <f t="shared" si="5"/>
        <v>8</v>
      </c>
      <c r="Z24" s="134">
        <f t="shared" si="6"/>
        <v>5.41</v>
      </c>
      <c r="AA24" s="135" t="str">
        <f t="shared" si="7"/>
        <v>TB</v>
      </c>
    </row>
    <row r="25" spans="1:27" ht="20.25" customHeight="1">
      <c r="A25" s="103">
        <v>17</v>
      </c>
      <c r="B25" s="104" t="str">
        <f>'D11CQVT02-N(73+11)'!C24</f>
        <v>Trần Văn</v>
      </c>
      <c r="C25" s="105" t="str">
        <f>'D11CQVT02-N(73+11)'!D24</f>
        <v>Duy</v>
      </c>
      <c r="D25" s="103" t="str">
        <f>'D11CQVT02-N(73+11)'!B24</f>
        <v>N112101084</v>
      </c>
      <c r="E25" s="106" t="s">
        <v>89</v>
      </c>
      <c r="F25" s="103" t="str">
        <f>'D11CQVT02-N(73+11)'!G24</f>
        <v>Hà Tây</v>
      </c>
      <c r="G25" s="107" t="str">
        <f>'D11CQVT02-N(73+11)'!E24</f>
        <v>nam</v>
      </c>
      <c r="H25" s="108">
        <v>6</v>
      </c>
      <c r="I25" s="108"/>
      <c r="J25" s="109">
        <f t="shared" si="0"/>
        <v>6</v>
      </c>
      <c r="K25" s="108">
        <v>6</v>
      </c>
      <c r="L25" s="306"/>
      <c r="M25" s="109">
        <f t="shared" si="1"/>
        <v>6</v>
      </c>
      <c r="N25" s="108">
        <v>7</v>
      </c>
      <c r="O25" s="108"/>
      <c r="P25" s="109">
        <f t="shared" si="2"/>
        <v>7</v>
      </c>
      <c r="Q25" s="108">
        <v>5</v>
      </c>
      <c r="R25" s="294"/>
      <c r="S25" s="109">
        <f t="shared" si="3"/>
        <v>5</v>
      </c>
      <c r="T25" s="108">
        <v>6</v>
      </c>
      <c r="U25" s="108"/>
      <c r="V25" s="109">
        <f t="shared" si="4"/>
        <v>6</v>
      </c>
      <c r="W25" s="108">
        <v>9</v>
      </c>
      <c r="X25" s="108"/>
      <c r="Y25" s="109">
        <f t="shared" si="5"/>
        <v>9</v>
      </c>
      <c r="Z25" s="134">
        <f t="shared" si="6"/>
        <v>5.95</v>
      </c>
      <c r="AA25" s="135" t="str">
        <f t="shared" si="7"/>
        <v>TB</v>
      </c>
    </row>
    <row r="26" spans="1:27" ht="20.25" customHeight="1">
      <c r="A26" s="103">
        <v>18</v>
      </c>
      <c r="B26" s="104" t="str">
        <f>'D11CQVT02-N(73+11)'!C25</f>
        <v>Võ Nhật</v>
      </c>
      <c r="C26" s="105" t="str">
        <f>'D11CQVT02-N(73+11)'!D25</f>
        <v>Duy</v>
      </c>
      <c r="D26" s="103" t="str">
        <f>'D11CQVT02-N(73+11)'!B25</f>
        <v>N112101085</v>
      </c>
      <c r="E26" s="106" t="s">
        <v>93</v>
      </c>
      <c r="F26" s="103" t="str">
        <f>'D11CQVT02-N(73+11)'!G25</f>
        <v>Đồng Tháp</v>
      </c>
      <c r="G26" s="107" t="str">
        <f>'D11CQVT02-N(73+11)'!E25</f>
        <v>nam</v>
      </c>
      <c r="H26" s="108">
        <v>8</v>
      </c>
      <c r="I26" s="108"/>
      <c r="J26" s="109">
        <f t="shared" si="0"/>
        <v>8</v>
      </c>
      <c r="K26" s="108">
        <v>7</v>
      </c>
      <c r="L26" s="306"/>
      <c r="M26" s="109">
        <f t="shared" si="1"/>
        <v>7</v>
      </c>
      <c r="N26" s="108">
        <v>7</v>
      </c>
      <c r="O26" s="108"/>
      <c r="P26" s="109">
        <f t="shared" si="2"/>
        <v>7</v>
      </c>
      <c r="Q26" s="108">
        <v>5</v>
      </c>
      <c r="R26" s="294"/>
      <c r="S26" s="109">
        <f t="shared" si="3"/>
        <v>5</v>
      </c>
      <c r="T26" s="108">
        <v>6</v>
      </c>
      <c r="U26" s="108"/>
      <c r="V26" s="109">
        <f t="shared" si="4"/>
        <v>6</v>
      </c>
      <c r="W26" s="108">
        <v>7</v>
      </c>
      <c r="X26" s="108"/>
      <c r="Y26" s="109">
        <f t="shared" si="5"/>
        <v>7</v>
      </c>
      <c r="Z26" s="134">
        <f t="shared" si="6"/>
        <v>6.64</v>
      </c>
      <c r="AA26" s="135" t="str">
        <f t="shared" si="7"/>
        <v>TBK</v>
      </c>
    </row>
    <row r="27" spans="1:27" ht="20.25" customHeight="1">
      <c r="A27" s="103">
        <v>19</v>
      </c>
      <c r="B27" s="104" t="str">
        <f>'D11CQVT02-N(73+11)'!C26</f>
        <v>Huỳnh Thị Ngọc</v>
      </c>
      <c r="C27" s="105" t="str">
        <f>'D11CQVT02-N(73+11)'!D26</f>
        <v>Hà</v>
      </c>
      <c r="D27" s="103" t="str">
        <f>'D11CQVT02-N(73+11)'!B26</f>
        <v>N112101086</v>
      </c>
      <c r="E27" s="106" t="s">
        <v>98</v>
      </c>
      <c r="F27" s="125" t="s">
        <v>370</v>
      </c>
      <c r="G27" s="107" t="str">
        <f>'D11CQVT02-N(73+11)'!E26</f>
        <v>nữ</v>
      </c>
      <c r="H27" s="108">
        <v>0</v>
      </c>
      <c r="I27" s="306"/>
      <c r="J27" s="109">
        <f t="shared" si="0"/>
        <v>0</v>
      </c>
      <c r="K27" s="108">
        <v>0</v>
      </c>
      <c r="L27" s="306"/>
      <c r="M27" s="109">
        <f t="shared" si="1"/>
        <v>0</v>
      </c>
      <c r="N27" s="108">
        <v>0</v>
      </c>
      <c r="O27" s="306"/>
      <c r="P27" s="109">
        <f t="shared" si="2"/>
        <v>0</v>
      </c>
      <c r="Q27" s="108">
        <v>0</v>
      </c>
      <c r="R27" s="294"/>
      <c r="S27" s="109">
        <f t="shared" si="3"/>
        <v>0</v>
      </c>
      <c r="T27" s="108">
        <v>0</v>
      </c>
      <c r="U27" s="294"/>
      <c r="V27" s="109">
        <f t="shared" si="4"/>
        <v>0</v>
      </c>
      <c r="W27" s="108">
        <v>0</v>
      </c>
      <c r="X27" s="108"/>
      <c r="Y27" s="109">
        <f t="shared" si="5"/>
        <v>0</v>
      </c>
      <c r="Z27" s="134">
        <f t="shared" si="6"/>
        <v>0</v>
      </c>
      <c r="AA27" s="135" t="str">
        <f t="shared" si="7"/>
        <v>Kém</v>
      </c>
    </row>
    <row r="28" spans="1:27" ht="20.25" customHeight="1">
      <c r="A28" s="103">
        <v>20</v>
      </c>
      <c r="B28" s="104" t="str">
        <f>'D11CQVT02-N(73+11)'!C27</f>
        <v>Dương Trung</v>
      </c>
      <c r="C28" s="105" t="str">
        <f>'D11CQVT02-N(73+11)'!D27</f>
        <v>Hậu</v>
      </c>
      <c r="D28" s="103" t="str">
        <f>'D11CQVT02-N(73+11)'!B27</f>
        <v>N112101087</v>
      </c>
      <c r="E28" s="106" t="s">
        <v>103</v>
      </c>
      <c r="F28" s="103" t="str">
        <f>'D11CQVT02-N(73+11)'!G27</f>
        <v>Quảng Ngãi</v>
      </c>
      <c r="G28" s="107" t="str">
        <f>'D11CQVT02-N(73+11)'!E27</f>
        <v>nam</v>
      </c>
      <c r="H28" s="108">
        <v>6</v>
      </c>
      <c r="I28" s="108"/>
      <c r="J28" s="109">
        <f t="shared" si="0"/>
        <v>6</v>
      </c>
      <c r="K28" s="108">
        <v>6</v>
      </c>
      <c r="L28" s="306"/>
      <c r="M28" s="109">
        <f t="shared" si="1"/>
        <v>6</v>
      </c>
      <c r="N28" s="108">
        <v>5</v>
      </c>
      <c r="O28" s="108"/>
      <c r="P28" s="109">
        <f t="shared" si="2"/>
        <v>5</v>
      </c>
      <c r="Q28" s="108">
        <v>5</v>
      </c>
      <c r="R28" s="294"/>
      <c r="S28" s="109">
        <f t="shared" si="3"/>
        <v>5</v>
      </c>
      <c r="T28" s="108">
        <v>4</v>
      </c>
      <c r="U28" s="294">
        <v>4</v>
      </c>
      <c r="V28" s="109">
        <f t="shared" si="4"/>
        <v>4</v>
      </c>
      <c r="W28" s="108">
        <v>9</v>
      </c>
      <c r="X28" s="108"/>
      <c r="Y28" s="109">
        <f t="shared" si="5"/>
        <v>9</v>
      </c>
      <c r="Z28" s="134">
        <f t="shared" si="6"/>
        <v>5.32</v>
      </c>
      <c r="AA28" s="135" t="str">
        <f t="shared" si="7"/>
        <v>TB</v>
      </c>
    </row>
    <row r="29" spans="1:27" ht="20.25" customHeight="1">
      <c r="A29" s="103">
        <v>21</v>
      </c>
      <c r="B29" s="104" t="str">
        <f>'D11CQVT02-N(73+11)'!C28</f>
        <v>Phan Thị Thanh</v>
      </c>
      <c r="C29" s="105" t="str">
        <f>'D11CQVT02-N(73+11)'!D28</f>
        <v>Hoa</v>
      </c>
      <c r="D29" s="103" t="str">
        <f>'D11CQVT02-N(73+11)'!B28</f>
        <v>N112101088</v>
      </c>
      <c r="E29" s="106" t="s">
        <v>107</v>
      </c>
      <c r="F29" s="103" t="str">
        <f>'D11CQVT02-N(73+11)'!G28</f>
        <v>Hà Tây</v>
      </c>
      <c r="G29" s="107" t="str">
        <f>'D11CQVT02-N(73+11)'!E28</f>
        <v>nữ</v>
      </c>
      <c r="H29" s="108">
        <v>4</v>
      </c>
      <c r="I29" s="306">
        <v>5</v>
      </c>
      <c r="J29" s="109">
        <f t="shared" si="0"/>
        <v>5</v>
      </c>
      <c r="K29" s="108">
        <v>7</v>
      </c>
      <c r="L29" s="306"/>
      <c r="M29" s="109">
        <f t="shared" si="1"/>
        <v>7</v>
      </c>
      <c r="N29" s="108">
        <v>7</v>
      </c>
      <c r="O29" s="108"/>
      <c r="P29" s="109">
        <f t="shared" si="2"/>
        <v>7</v>
      </c>
      <c r="Q29" s="108">
        <v>5</v>
      </c>
      <c r="R29" s="294"/>
      <c r="S29" s="109">
        <f t="shared" si="3"/>
        <v>5</v>
      </c>
      <c r="T29" s="108">
        <v>3</v>
      </c>
      <c r="U29" s="294">
        <v>6</v>
      </c>
      <c r="V29" s="109">
        <f t="shared" si="4"/>
        <v>6</v>
      </c>
      <c r="W29" s="108">
        <v>9</v>
      </c>
      <c r="X29" s="108"/>
      <c r="Y29" s="109">
        <f t="shared" si="5"/>
        <v>9</v>
      </c>
      <c r="Z29" s="134">
        <f t="shared" si="6"/>
        <v>5.95</v>
      </c>
      <c r="AA29" s="135" t="str">
        <f t="shared" si="7"/>
        <v>TB</v>
      </c>
    </row>
    <row r="30" spans="1:27" ht="20.25" customHeight="1">
      <c r="A30" s="103">
        <v>22</v>
      </c>
      <c r="B30" s="104" t="str">
        <f>'D11CQVT02-N(73+11)'!C29</f>
        <v>Bùi Minh</v>
      </c>
      <c r="C30" s="105" t="str">
        <f>'D11CQVT02-N(73+11)'!D29</f>
        <v>Hòa</v>
      </c>
      <c r="D30" s="103" t="str">
        <f>'D11CQVT02-N(73+11)'!B29</f>
        <v>N112101089</v>
      </c>
      <c r="E30" s="106" t="s">
        <v>111</v>
      </c>
      <c r="F30" s="103" t="str">
        <f>'D11CQVT02-N(73+11)'!G29</f>
        <v>Tiền Giang</v>
      </c>
      <c r="G30" s="107" t="str">
        <f>'D11CQVT02-N(73+11)'!E29</f>
        <v>nam</v>
      </c>
      <c r="H30" s="108">
        <v>5</v>
      </c>
      <c r="I30" s="108"/>
      <c r="J30" s="109">
        <f t="shared" si="0"/>
        <v>5</v>
      </c>
      <c r="K30" s="108">
        <v>4</v>
      </c>
      <c r="L30" s="306">
        <v>4</v>
      </c>
      <c r="M30" s="109">
        <f t="shared" si="1"/>
        <v>4</v>
      </c>
      <c r="N30" s="108">
        <v>4</v>
      </c>
      <c r="O30" s="306">
        <v>7</v>
      </c>
      <c r="P30" s="109">
        <f t="shared" si="2"/>
        <v>7</v>
      </c>
      <c r="Q30" s="108">
        <v>4</v>
      </c>
      <c r="R30" s="294">
        <v>5</v>
      </c>
      <c r="S30" s="109">
        <f t="shared" si="3"/>
        <v>5</v>
      </c>
      <c r="T30" s="108">
        <v>6</v>
      </c>
      <c r="U30" s="108"/>
      <c r="V30" s="109">
        <f t="shared" si="4"/>
        <v>6</v>
      </c>
      <c r="W30" s="108">
        <v>8</v>
      </c>
      <c r="X30" s="108"/>
      <c r="Y30" s="109">
        <f t="shared" si="5"/>
        <v>8</v>
      </c>
      <c r="Z30" s="134">
        <f t="shared" si="6"/>
        <v>5.27</v>
      </c>
      <c r="AA30" s="135" t="str">
        <f t="shared" si="7"/>
        <v>TB</v>
      </c>
    </row>
    <row r="31" spans="1:27" ht="20.25" customHeight="1">
      <c r="A31" s="103">
        <v>23</v>
      </c>
      <c r="B31" s="104" t="str">
        <f>'D11CQVT02-N(73+11)'!C30</f>
        <v>Phạm Ngọc</v>
      </c>
      <c r="C31" s="105" t="str">
        <f>'D11CQVT02-N(73+11)'!D30</f>
        <v>Hùng</v>
      </c>
      <c r="D31" s="103" t="str">
        <f>'D11CQVT02-N(73+11)'!B30</f>
        <v>N112101090</v>
      </c>
      <c r="E31" s="106" t="s">
        <v>115</v>
      </c>
      <c r="F31" s="103" t="str">
        <f>'D11CQVT02-N(73+11)'!G30</f>
        <v>Gia Lai</v>
      </c>
      <c r="G31" s="107" t="str">
        <f>'D11CQVT02-N(73+11)'!E30</f>
        <v>nam</v>
      </c>
      <c r="H31" s="108">
        <v>0</v>
      </c>
      <c r="I31" s="307"/>
      <c r="J31" s="109">
        <f t="shared" si="0"/>
        <v>0</v>
      </c>
      <c r="K31" s="108">
        <v>0</v>
      </c>
      <c r="L31" s="307"/>
      <c r="M31" s="109">
        <f t="shared" si="1"/>
        <v>0</v>
      </c>
      <c r="N31" s="108">
        <v>0</v>
      </c>
      <c r="O31" s="307"/>
      <c r="P31" s="109">
        <f t="shared" si="2"/>
        <v>0</v>
      </c>
      <c r="Q31" s="108">
        <v>0</v>
      </c>
      <c r="R31" s="295"/>
      <c r="S31" s="109">
        <f t="shared" si="3"/>
        <v>0</v>
      </c>
      <c r="T31" s="108">
        <v>0</v>
      </c>
      <c r="U31" s="295"/>
      <c r="V31" s="109">
        <f t="shared" si="4"/>
        <v>0</v>
      </c>
      <c r="W31" s="108">
        <v>0</v>
      </c>
      <c r="X31" s="103"/>
      <c r="Y31" s="109">
        <f t="shared" si="5"/>
        <v>0</v>
      </c>
      <c r="Z31" s="134">
        <f t="shared" si="6"/>
        <v>0</v>
      </c>
      <c r="AA31" s="135" t="str">
        <f t="shared" si="7"/>
        <v>Kém</v>
      </c>
    </row>
    <row r="32" spans="1:27" ht="20.25" customHeight="1">
      <c r="A32" s="103">
        <v>24</v>
      </c>
      <c r="B32" s="104" t="str">
        <f>'D11CQVT02-N(73+11)'!C31</f>
        <v>Đào Minh</v>
      </c>
      <c r="C32" s="105" t="str">
        <f>'D11CQVT02-N(73+11)'!D31</f>
        <v>Huy</v>
      </c>
      <c r="D32" s="103" t="str">
        <f>'D11CQVT02-N(73+11)'!B31</f>
        <v>N112101091</v>
      </c>
      <c r="E32" s="106" t="s">
        <v>120</v>
      </c>
      <c r="F32" s="103" t="str">
        <f>'D11CQVT02-N(73+11)'!G31</f>
        <v>TpHCM</v>
      </c>
      <c r="G32" s="107" t="str">
        <f>'D11CQVT02-N(73+11)'!E31</f>
        <v>nam</v>
      </c>
      <c r="H32" s="108">
        <v>6</v>
      </c>
      <c r="I32" s="103"/>
      <c r="J32" s="109">
        <f t="shared" si="0"/>
        <v>6</v>
      </c>
      <c r="K32" s="108">
        <v>6</v>
      </c>
      <c r="L32" s="307"/>
      <c r="M32" s="109">
        <f t="shared" si="1"/>
        <v>6</v>
      </c>
      <c r="N32" s="108">
        <v>6</v>
      </c>
      <c r="O32" s="103"/>
      <c r="P32" s="109">
        <f t="shared" si="2"/>
        <v>6</v>
      </c>
      <c r="Q32" s="108">
        <v>5</v>
      </c>
      <c r="R32" s="295"/>
      <c r="S32" s="109">
        <f t="shared" si="3"/>
        <v>5</v>
      </c>
      <c r="T32" s="108">
        <v>4</v>
      </c>
      <c r="U32" s="295">
        <v>5</v>
      </c>
      <c r="V32" s="109">
        <f t="shared" si="4"/>
        <v>5</v>
      </c>
      <c r="W32" s="108">
        <v>8</v>
      </c>
      <c r="X32" s="103"/>
      <c r="Y32" s="109">
        <f t="shared" si="5"/>
        <v>8</v>
      </c>
      <c r="Z32" s="134">
        <f t="shared" si="6"/>
        <v>5.64</v>
      </c>
      <c r="AA32" s="135" t="str">
        <f t="shared" si="7"/>
        <v>TB</v>
      </c>
    </row>
    <row r="33" spans="1:27" ht="20.25" customHeight="1">
      <c r="A33" s="103">
        <v>25</v>
      </c>
      <c r="B33" s="104" t="str">
        <f>'D11CQVT02-N(73+11)'!C32</f>
        <v>Nguyễn Nhật</v>
      </c>
      <c r="C33" s="105" t="str">
        <f>'D11CQVT02-N(73+11)'!D32</f>
        <v>Khang</v>
      </c>
      <c r="D33" s="103" t="str">
        <f>'D11CQVT02-N(73+11)'!B32</f>
        <v>N112101092</v>
      </c>
      <c r="E33" s="106" t="s">
        <v>52</v>
      </c>
      <c r="F33" s="103" t="str">
        <f>'D11CQVT02-N(73+11)'!G32</f>
        <v>Long An</v>
      </c>
      <c r="G33" s="107" t="str">
        <f>'D11CQVT02-N(73+11)'!E32</f>
        <v>nam</v>
      </c>
      <c r="H33" s="108">
        <v>5</v>
      </c>
      <c r="I33" s="103"/>
      <c r="J33" s="109">
        <f t="shared" si="0"/>
        <v>5</v>
      </c>
      <c r="K33" s="108">
        <v>6</v>
      </c>
      <c r="L33" s="307"/>
      <c r="M33" s="109">
        <f t="shared" si="1"/>
        <v>6</v>
      </c>
      <c r="N33" s="108">
        <v>4</v>
      </c>
      <c r="O33" s="307">
        <v>6</v>
      </c>
      <c r="P33" s="109">
        <f t="shared" si="2"/>
        <v>6</v>
      </c>
      <c r="Q33" s="108">
        <v>4</v>
      </c>
      <c r="R33" s="295">
        <v>6</v>
      </c>
      <c r="S33" s="109">
        <f t="shared" si="3"/>
        <v>6</v>
      </c>
      <c r="T33" s="108">
        <v>6</v>
      </c>
      <c r="U33" s="103"/>
      <c r="V33" s="109">
        <f t="shared" si="4"/>
        <v>6</v>
      </c>
      <c r="W33" s="108">
        <v>8</v>
      </c>
      <c r="X33" s="103"/>
      <c r="Y33" s="109">
        <f t="shared" si="5"/>
        <v>8</v>
      </c>
      <c r="Z33" s="134">
        <f t="shared" si="6"/>
        <v>5.77</v>
      </c>
      <c r="AA33" s="135" t="str">
        <f t="shared" si="7"/>
        <v>TB</v>
      </c>
    </row>
    <row r="34" spans="1:27" ht="20.25" customHeight="1">
      <c r="A34" s="103">
        <v>26</v>
      </c>
      <c r="B34" s="104" t="str">
        <f>'D11CQVT02-N(73+11)'!C33</f>
        <v>Trần Thế</v>
      </c>
      <c r="C34" s="105" t="str">
        <f>'D11CQVT02-N(73+11)'!D33</f>
        <v>Khương</v>
      </c>
      <c r="D34" s="103" t="str">
        <f>'D11CQVT02-N(73+11)'!B33</f>
        <v>N112101093</v>
      </c>
      <c r="E34" s="106" t="s">
        <v>128</v>
      </c>
      <c r="F34" s="103" t="str">
        <f>'D11CQVT02-N(73+11)'!G33</f>
        <v>Đăk Lăk</v>
      </c>
      <c r="G34" s="107" t="str">
        <f>'D11CQVT02-N(73+11)'!E33</f>
        <v>nam</v>
      </c>
      <c r="H34" s="108">
        <v>4</v>
      </c>
      <c r="I34" s="307">
        <v>3</v>
      </c>
      <c r="J34" s="109">
        <f t="shared" si="0"/>
        <v>4</v>
      </c>
      <c r="K34" s="108">
        <v>6</v>
      </c>
      <c r="L34" s="307"/>
      <c r="M34" s="109">
        <f t="shared" si="1"/>
        <v>6</v>
      </c>
      <c r="N34" s="108">
        <v>8</v>
      </c>
      <c r="O34" s="103"/>
      <c r="P34" s="109">
        <f t="shared" si="2"/>
        <v>8</v>
      </c>
      <c r="Q34" s="108">
        <v>5</v>
      </c>
      <c r="R34" s="295"/>
      <c r="S34" s="109">
        <f t="shared" si="3"/>
        <v>5</v>
      </c>
      <c r="T34" s="108">
        <v>5</v>
      </c>
      <c r="U34" s="103"/>
      <c r="V34" s="109">
        <f t="shared" si="4"/>
        <v>5</v>
      </c>
      <c r="W34" s="108">
        <v>8</v>
      </c>
      <c r="X34" s="103"/>
      <c r="Y34" s="109">
        <f t="shared" si="5"/>
        <v>8</v>
      </c>
      <c r="Z34" s="134">
        <f t="shared" si="6"/>
        <v>5.55</v>
      </c>
      <c r="AA34" s="135" t="str">
        <f t="shared" si="7"/>
        <v>TB</v>
      </c>
    </row>
    <row r="35" spans="1:27" ht="20.25" customHeight="1">
      <c r="A35" s="103">
        <v>27</v>
      </c>
      <c r="B35" s="104" t="str">
        <f>'D11CQVT02-N(73+11)'!C34</f>
        <v>Võ Trọng</v>
      </c>
      <c r="C35" s="105" t="str">
        <f>'D11CQVT02-N(73+11)'!D34</f>
        <v>Kiệt</v>
      </c>
      <c r="D35" s="103" t="str">
        <f>'D11CQVT02-N(73+11)'!B34</f>
        <v>N112101094</v>
      </c>
      <c r="E35" s="106" t="s">
        <v>133</v>
      </c>
      <c r="F35" s="103" t="str">
        <f>'D11CQVT02-N(73+11)'!G34</f>
        <v>Kon Tum</v>
      </c>
      <c r="G35" s="107" t="str">
        <f>'D11CQVT02-N(73+11)'!E34</f>
        <v>nam</v>
      </c>
      <c r="H35" s="108">
        <v>6</v>
      </c>
      <c r="I35" s="103"/>
      <c r="J35" s="109">
        <f t="shared" si="0"/>
        <v>6</v>
      </c>
      <c r="K35" s="108">
        <v>7</v>
      </c>
      <c r="L35" s="307"/>
      <c r="M35" s="109">
        <f t="shared" si="1"/>
        <v>7</v>
      </c>
      <c r="N35" s="108">
        <v>7</v>
      </c>
      <c r="O35" s="103"/>
      <c r="P35" s="109">
        <f t="shared" si="2"/>
        <v>7</v>
      </c>
      <c r="Q35" s="108">
        <v>4</v>
      </c>
      <c r="R35" s="295">
        <v>5</v>
      </c>
      <c r="S35" s="109">
        <f t="shared" si="3"/>
        <v>5</v>
      </c>
      <c r="T35" s="108">
        <v>4</v>
      </c>
      <c r="U35" s="295">
        <v>6</v>
      </c>
      <c r="V35" s="109">
        <f t="shared" si="4"/>
        <v>6</v>
      </c>
      <c r="W35" s="108">
        <v>8</v>
      </c>
      <c r="X35" s="103"/>
      <c r="Y35" s="109">
        <f t="shared" si="5"/>
        <v>8</v>
      </c>
      <c r="Z35" s="134">
        <f t="shared" si="6"/>
        <v>6.18</v>
      </c>
      <c r="AA35" s="135" t="str">
        <f t="shared" si="7"/>
        <v>TBK</v>
      </c>
    </row>
    <row r="36" spans="1:27" ht="20.25" customHeight="1">
      <c r="A36" s="103">
        <v>28</v>
      </c>
      <c r="B36" s="104" t="str">
        <f>'D11CQVT02-N(73+11)'!C35</f>
        <v>Đinh Thiện</v>
      </c>
      <c r="C36" s="105" t="str">
        <f>'D11CQVT02-N(73+11)'!D35</f>
        <v>Lâm</v>
      </c>
      <c r="D36" s="103" t="str">
        <f>'D11CQVT02-N(73+11)'!B35</f>
        <v>N112101095</v>
      </c>
      <c r="E36" s="106" t="s">
        <v>138</v>
      </c>
      <c r="F36" s="103" t="str">
        <f>'D11CQVT02-N(73+11)'!G35</f>
        <v>Lâm Đồng</v>
      </c>
      <c r="G36" s="107" t="str">
        <f>'D11CQVT02-N(73+11)'!E35</f>
        <v>nam</v>
      </c>
      <c r="H36" s="108">
        <v>5</v>
      </c>
      <c r="I36" s="103"/>
      <c r="J36" s="109">
        <f t="shared" si="0"/>
        <v>5</v>
      </c>
      <c r="K36" s="108">
        <v>6</v>
      </c>
      <c r="L36" s="307"/>
      <c r="M36" s="109">
        <f t="shared" si="1"/>
        <v>6</v>
      </c>
      <c r="N36" s="108">
        <v>6</v>
      </c>
      <c r="O36" s="103"/>
      <c r="P36" s="109">
        <f t="shared" si="2"/>
        <v>6</v>
      </c>
      <c r="Q36" s="108">
        <v>5</v>
      </c>
      <c r="R36" s="295"/>
      <c r="S36" s="109">
        <f t="shared" si="3"/>
        <v>5</v>
      </c>
      <c r="T36" s="108">
        <v>5</v>
      </c>
      <c r="U36" s="103"/>
      <c r="V36" s="109">
        <f t="shared" si="4"/>
        <v>5</v>
      </c>
      <c r="W36" s="108">
        <v>7</v>
      </c>
      <c r="X36" s="103"/>
      <c r="Y36" s="109">
        <f t="shared" si="5"/>
        <v>7</v>
      </c>
      <c r="Z36" s="134">
        <f t="shared" si="6"/>
        <v>5.41</v>
      </c>
      <c r="AA36" s="135" t="str">
        <f t="shared" si="7"/>
        <v>TB</v>
      </c>
    </row>
    <row r="37" spans="1:27" ht="20.25" customHeight="1">
      <c r="A37" s="103">
        <v>29</v>
      </c>
      <c r="B37" s="104" t="str">
        <f>'D11CQVT02-N(73+11)'!C36</f>
        <v>Tạ Quang</v>
      </c>
      <c r="C37" s="105" t="str">
        <f>'D11CQVT02-N(73+11)'!D36</f>
        <v>Lâm</v>
      </c>
      <c r="D37" s="103" t="str">
        <f>'D11CQVT02-N(73+11)'!B36</f>
        <v>N112101096</v>
      </c>
      <c r="E37" s="106" t="s">
        <v>142</v>
      </c>
      <c r="F37" s="103" t="str">
        <f>'D11CQVT02-N(73+11)'!G36</f>
        <v>Gia Lai</v>
      </c>
      <c r="G37" s="107" t="str">
        <f>'D11CQVT02-N(73+11)'!E36</f>
        <v>nam</v>
      </c>
      <c r="H37" s="108">
        <v>8</v>
      </c>
      <c r="I37" s="103"/>
      <c r="J37" s="109">
        <f t="shared" si="0"/>
        <v>8</v>
      </c>
      <c r="K37" s="108">
        <v>7</v>
      </c>
      <c r="L37" s="307"/>
      <c r="M37" s="109">
        <f t="shared" si="1"/>
        <v>7</v>
      </c>
      <c r="N37" s="108">
        <v>8</v>
      </c>
      <c r="O37" s="103"/>
      <c r="P37" s="109">
        <f t="shared" si="2"/>
        <v>8</v>
      </c>
      <c r="Q37" s="108">
        <v>5</v>
      </c>
      <c r="R37" s="295"/>
      <c r="S37" s="109">
        <f t="shared" si="3"/>
        <v>5</v>
      </c>
      <c r="T37" s="108">
        <v>8</v>
      </c>
      <c r="U37" s="103"/>
      <c r="V37" s="109">
        <f t="shared" si="4"/>
        <v>8</v>
      </c>
      <c r="W37" s="108">
        <v>9</v>
      </c>
      <c r="X37" s="103"/>
      <c r="Y37" s="109">
        <f t="shared" si="5"/>
        <v>9</v>
      </c>
      <c r="Z37" s="134">
        <f t="shared" si="6"/>
        <v>7.09</v>
      </c>
      <c r="AA37" s="135" t="str">
        <f t="shared" si="7"/>
        <v>Khá</v>
      </c>
    </row>
    <row r="38" spans="1:27" ht="20.25" customHeight="1">
      <c r="A38" s="103">
        <v>30</v>
      </c>
      <c r="B38" s="104" t="str">
        <f>'D11CQVT02-N(73+11)'!C37</f>
        <v>Đỗ Thị Thu</v>
      </c>
      <c r="C38" s="105" t="str">
        <f>'D11CQVT02-N(73+11)'!D37</f>
        <v>Loan</v>
      </c>
      <c r="D38" s="103" t="str">
        <f>'D11CQVT02-N(73+11)'!B37</f>
        <v>N112101097</v>
      </c>
      <c r="E38" s="106" t="s">
        <v>146</v>
      </c>
      <c r="F38" s="103" t="str">
        <f>'D11CQVT02-N(73+11)'!G37</f>
        <v>Đăk Lăk</v>
      </c>
      <c r="G38" s="107" t="str">
        <f>'D11CQVT02-N(73+11)'!E37</f>
        <v>nữ</v>
      </c>
      <c r="H38" s="108">
        <v>6</v>
      </c>
      <c r="I38" s="103"/>
      <c r="J38" s="109">
        <f t="shared" si="0"/>
        <v>6</v>
      </c>
      <c r="K38" s="108">
        <v>7</v>
      </c>
      <c r="L38" s="307"/>
      <c r="M38" s="109">
        <f t="shared" si="1"/>
        <v>7</v>
      </c>
      <c r="N38" s="108">
        <v>7</v>
      </c>
      <c r="O38" s="103"/>
      <c r="P38" s="109">
        <f t="shared" si="2"/>
        <v>7</v>
      </c>
      <c r="Q38" s="108">
        <v>5</v>
      </c>
      <c r="R38" s="295"/>
      <c r="S38" s="109">
        <f t="shared" si="3"/>
        <v>5</v>
      </c>
      <c r="T38" s="108">
        <v>0</v>
      </c>
      <c r="U38" s="295"/>
      <c r="V38" s="109">
        <f t="shared" si="4"/>
        <v>0</v>
      </c>
      <c r="W38" s="108">
        <v>8</v>
      </c>
      <c r="X38" s="103"/>
      <c r="Y38" s="109">
        <f t="shared" si="5"/>
        <v>8</v>
      </c>
      <c r="Z38" s="134">
        <f t="shared" si="6"/>
        <v>5.36</v>
      </c>
      <c r="AA38" s="135" t="str">
        <f t="shared" si="7"/>
        <v>TB</v>
      </c>
    </row>
    <row r="39" spans="1:27" ht="20.25" customHeight="1">
      <c r="A39" s="103">
        <v>31</v>
      </c>
      <c r="B39" s="104" t="str">
        <f>'D11CQVT02-N(73+11)'!C38</f>
        <v>Lê Quang</v>
      </c>
      <c r="C39" s="105" t="str">
        <f>'D11CQVT02-N(73+11)'!D38</f>
        <v>Minh</v>
      </c>
      <c r="D39" s="103" t="str">
        <f>'D11CQVT02-N(73+11)'!B38</f>
        <v>N112101098</v>
      </c>
      <c r="E39" s="106" t="s">
        <v>279</v>
      </c>
      <c r="F39" s="103" t="str">
        <f>'D11CQVT02-N(73+11)'!G38</f>
        <v>Hà Nội</v>
      </c>
      <c r="G39" s="107" t="str">
        <f>'D11CQVT02-N(73+11)'!E38</f>
        <v>nam</v>
      </c>
      <c r="H39" s="108">
        <v>6</v>
      </c>
      <c r="I39" s="103"/>
      <c r="J39" s="109">
        <f t="shared" si="0"/>
        <v>6</v>
      </c>
      <c r="K39" s="108">
        <v>7</v>
      </c>
      <c r="L39" s="307"/>
      <c r="M39" s="109">
        <f t="shared" si="1"/>
        <v>7</v>
      </c>
      <c r="N39" s="108">
        <v>7</v>
      </c>
      <c r="O39" s="103"/>
      <c r="P39" s="109">
        <f t="shared" si="2"/>
        <v>7</v>
      </c>
      <c r="Q39" s="108" t="s">
        <v>408</v>
      </c>
      <c r="R39" s="295"/>
      <c r="S39" s="109" t="str">
        <f t="shared" si="3"/>
        <v>M</v>
      </c>
      <c r="T39" s="108">
        <v>4</v>
      </c>
      <c r="U39" s="295">
        <v>8</v>
      </c>
      <c r="V39" s="109">
        <f t="shared" si="4"/>
        <v>8</v>
      </c>
      <c r="W39" s="108">
        <v>8</v>
      </c>
      <c r="X39" s="103"/>
      <c r="Y39" s="109">
        <f t="shared" si="5"/>
        <v>8</v>
      </c>
      <c r="Z39" s="134">
        <f t="shared" si="6"/>
        <v>6.88</v>
      </c>
      <c r="AA39" s="135" t="str">
        <f t="shared" si="7"/>
        <v>TBK</v>
      </c>
    </row>
    <row r="40" spans="1:27" ht="20.25" customHeight="1">
      <c r="A40" s="103">
        <v>32</v>
      </c>
      <c r="B40" s="104" t="str">
        <f>'D11CQVT02-N(73+11)'!C39</f>
        <v>Nguyễn Đức</v>
      </c>
      <c r="C40" s="105" t="str">
        <f>'D11CQVT02-N(73+11)'!D39</f>
        <v>Minh</v>
      </c>
      <c r="D40" s="103" t="str">
        <f>'D11CQVT02-N(73+11)'!B39</f>
        <v>N112101099</v>
      </c>
      <c r="E40" s="106" t="s">
        <v>153</v>
      </c>
      <c r="F40" s="103" t="str">
        <f>'D11CQVT02-N(73+11)'!G39</f>
        <v>TpHCM</v>
      </c>
      <c r="G40" s="107" t="str">
        <f>'D11CQVT02-N(73+11)'!E39</f>
        <v>nam</v>
      </c>
      <c r="H40" s="108">
        <v>4</v>
      </c>
      <c r="I40" s="307">
        <v>3</v>
      </c>
      <c r="J40" s="109">
        <f t="shared" si="0"/>
        <v>4</v>
      </c>
      <c r="K40" s="108">
        <v>6</v>
      </c>
      <c r="L40" s="307"/>
      <c r="M40" s="109">
        <f t="shared" si="1"/>
        <v>6</v>
      </c>
      <c r="N40" s="108">
        <v>7</v>
      </c>
      <c r="O40" s="103"/>
      <c r="P40" s="109">
        <f t="shared" si="2"/>
        <v>7</v>
      </c>
      <c r="Q40" s="108">
        <v>6</v>
      </c>
      <c r="R40" s="103"/>
      <c r="S40" s="109">
        <f t="shared" si="3"/>
        <v>6</v>
      </c>
      <c r="T40" s="108">
        <v>7</v>
      </c>
      <c r="U40" s="103"/>
      <c r="V40" s="109">
        <f t="shared" si="4"/>
        <v>7</v>
      </c>
      <c r="W40" s="108">
        <v>6</v>
      </c>
      <c r="X40" s="103"/>
      <c r="Y40" s="109">
        <f t="shared" si="5"/>
        <v>6</v>
      </c>
      <c r="Z40" s="134">
        <f t="shared" si="6"/>
        <v>5.86</v>
      </c>
      <c r="AA40" s="135" t="str">
        <f t="shared" si="7"/>
        <v>TB</v>
      </c>
    </row>
    <row r="41" spans="1:27" ht="20.25" customHeight="1">
      <c r="A41" s="103">
        <v>33</v>
      </c>
      <c r="B41" s="104" t="str">
        <f>'D11CQVT02-N(73+11)'!C40</f>
        <v>Nguyễn Trọng</v>
      </c>
      <c r="C41" s="105" t="str">
        <f>'D11CQVT02-N(73+11)'!D40</f>
        <v>Minh</v>
      </c>
      <c r="D41" s="103" t="str">
        <f>'D11CQVT02-N(73+11)'!B40</f>
        <v>N112101100</v>
      </c>
      <c r="E41" s="106" t="s">
        <v>156</v>
      </c>
      <c r="F41" s="103" t="str">
        <f>'D11CQVT02-N(73+11)'!G40</f>
        <v>Thuận Hải</v>
      </c>
      <c r="G41" s="107" t="str">
        <f>'D11CQVT02-N(73+11)'!E40</f>
        <v>nam</v>
      </c>
      <c r="H41" s="108">
        <v>5</v>
      </c>
      <c r="I41" s="103"/>
      <c r="J41" s="109">
        <f aca="true" t="shared" si="8" ref="J41:J72">IF(I41="",H41,IF(AND(I41&gt;=5,I41&gt;H41),I41,MAX(H41,I41)))</f>
        <v>5</v>
      </c>
      <c r="K41" s="108">
        <v>4</v>
      </c>
      <c r="L41" s="307">
        <v>5</v>
      </c>
      <c r="M41" s="109">
        <f t="shared" si="1"/>
        <v>5</v>
      </c>
      <c r="N41" s="108">
        <v>7</v>
      </c>
      <c r="O41" s="103"/>
      <c r="P41" s="109">
        <f t="shared" si="2"/>
        <v>7</v>
      </c>
      <c r="Q41" s="108">
        <v>5</v>
      </c>
      <c r="R41" s="295"/>
      <c r="S41" s="109">
        <f t="shared" si="3"/>
        <v>5</v>
      </c>
      <c r="T41" s="108">
        <v>4</v>
      </c>
      <c r="U41" s="295">
        <v>4</v>
      </c>
      <c r="V41" s="109">
        <f t="shared" si="4"/>
        <v>4</v>
      </c>
      <c r="W41" s="108">
        <v>9</v>
      </c>
      <c r="X41" s="103"/>
      <c r="Y41" s="109">
        <f t="shared" si="5"/>
        <v>9</v>
      </c>
      <c r="Z41" s="134">
        <f t="shared" si="6"/>
        <v>5.23</v>
      </c>
      <c r="AA41" s="135" t="str">
        <f aca="true" t="shared" si="9" ref="AA41:AA72">IF(Z41&gt;=9,"Xuất sắc",IF(Z41&gt;=8,"Giỏi",IF(Z41&gt;=7,"Khá",IF(Z41&gt;=6,"TBK",IF(Z41&gt;=5,"TB",IF(Z41&gt;=4,"Yếu","Kém"))))))</f>
        <v>TB</v>
      </c>
    </row>
    <row r="42" spans="1:27" ht="20.25" customHeight="1">
      <c r="A42" s="103">
        <v>34</v>
      </c>
      <c r="B42" s="104" t="str">
        <f>'D11CQVT02-N(73+11)'!C41</f>
        <v>Trần Hoài</v>
      </c>
      <c r="C42" s="105" t="str">
        <f>'D11CQVT02-N(73+11)'!D41</f>
        <v>Nam</v>
      </c>
      <c r="D42" s="103" t="str">
        <f>'D11CQVT02-N(73+11)'!B41</f>
        <v>N112101101</v>
      </c>
      <c r="E42" s="106" t="s">
        <v>162</v>
      </c>
      <c r="F42" s="103" t="str">
        <f>'D11CQVT02-N(73+11)'!G41</f>
        <v>Kon Tum</v>
      </c>
      <c r="G42" s="107" t="str">
        <f>'D11CQVT02-N(73+11)'!E41</f>
        <v>nam</v>
      </c>
      <c r="H42" s="108">
        <v>7</v>
      </c>
      <c r="I42" s="103"/>
      <c r="J42" s="109">
        <f t="shared" si="8"/>
        <v>7</v>
      </c>
      <c r="K42" s="108">
        <v>5</v>
      </c>
      <c r="L42" s="307"/>
      <c r="M42" s="109">
        <f t="shared" si="1"/>
        <v>5</v>
      </c>
      <c r="N42" s="108">
        <v>8</v>
      </c>
      <c r="O42" s="103"/>
      <c r="P42" s="109">
        <f t="shared" si="2"/>
        <v>8</v>
      </c>
      <c r="Q42" s="108">
        <v>4</v>
      </c>
      <c r="R42" s="295">
        <v>5</v>
      </c>
      <c r="S42" s="109">
        <f t="shared" si="3"/>
        <v>5</v>
      </c>
      <c r="T42" s="108">
        <v>4</v>
      </c>
      <c r="U42" s="295">
        <v>6</v>
      </c>
      <c r="V42" s="109">
        <f t="shared" si="4"/>
        <v>6</v>
      </c>
      <c r="W42" s="108">
        <v>8</v>
      </c>
      <c r="X42" s="103"/>
      <c r="Y42" s="109">
        <f t="shared" si="5"/>
        <v>8</v>
      </c>
      <c r="Z42" s="134">
        <f t="shared" si="6"/>
        <v>6.14</v>
      </c>
      <c r="AA42" s="135" t="str">
        <f t="shared" si="9"/>
        <v>TBK</v>
      </c>
    </row>
    <row r="43" spans="1:27" ht="20.25" customHeight="1">
      <c r="A43" s="103">
        <v>35</v>
      </c>
      <c r="B43" s="104" t="str">
        <f>'D11CQVT02-N(73+11)'!C42</f>
        <v>Nguyễn Hữu</v>
      </c>
      <c r="C43" s="105" t="str">
        <f>'D11CQVT02-N(73+11)'!D42</f>
        <v>Nghĩa</v>
      </c>
      <c r="D43" s="103" t="str">
        <f>'D11CQVT02-N(73+11)'!B42</f>
        <v>N112101102</v>
      </c>
      <c r="E43" s="106" t="s">
        <v>166</v>
      </c>
      <c r="F43" s="103" t="str">
        <f>'D11CQVT02-N(73+11)'!G42</f>
        <v>Quảng Trị</v>
      </c>
      <c r="G43" s="107" t="str">
        <f>'D11CQVT02-N(73+11)'!E42</f>
        <v>nam</v>
      </c>
      <c r="H43" s="108">
        <v>5</v>
      </c>
      <c r="I43" s="103"/>
      <c r="J43" s="109">
        <f t="shared" si="8"/>
        <v>5</v>
      </c>
      <c r="K43" s="108">
        <v>6</v>
      </c>
      <c r="L43" s="307"/>
      <c r="M43" s="109">
        <f t="shared" si="1"/>
        <v>6</v>
      </c>
      <c r="N43" s="108">
        <v>6</v>
      </c>
      <c r="O43" s="103"/>
      <c r="P43" s="109">
        <f t="shared" si="2"/>
        <v>6</v>
      </c>
      <c r="Q43" s="108">
        <v>6</v>
      </c>
      <c r="R43" s="103"/>
      <c r="S43" s="109">
        <f t="shared" si="3"/>
        <v>6</v>
      </c>
      <c r="T43" s="108">
        <v>5</v>
      </c>
      <c r="U43" s="103"/>
      <c r="V43" s="109">
        <f t="shared" si="4"/>
        <v>5</v>
      </c>
      <c r="W43" s="108">
        <v>8</v>
      </c>
      <c r="X43" s="103"/>
      <c r="Y43" s="109">
        <f t="shared" si="5"/>
        <v>8</v>
      </c>
      <c r="Z43" s="134">
        <f t="shared" si="6"/>
        <v>5.64</v>
      </c>
      <c r="AA43" s="135" t="str">
        <f t="shared" si="9"/>
        <v>TB</v>
      </c>
    </row>
    <row r="44" spans="1:27" ht="20.25" customHeight="1">
      <c r="A44" s="103">
        <v>36</v>
      </c>
      <c r="B44" s="104" t="str">
        <f>'D11CQVT02-N(73+11)'!C43</f>
        <v>Trần Công</v>
      </c>
      <c r="C44" s="105" t="str">
        <f>'D11CQVT02-N(73+11)'!D43</f>
        <v>Pha</v>
      </c>
      <c r="D44" s="103" t="str">
        <f>'D11CQVT02-N(73+11)'!B43</f>
        <v>N112101103</v>
      </c>
      <c r="E44" s="106" t="s">
        <v>171</v>
      </c>
      <c r="F44" s="103" t="str">
        <f>'D11CQVT02-N(73+11)'!G43</f>
        <v>Quảng Nam</v>
      </c>
      <c r="G44" s="107" t="str">
        <f>'D11CQVT02-N(73+11)'!E43</f>
        <v>nam</v>
      </c>
      <c r="H44" s="108">
        <v>6</v>
      </c>
      <c r="I44" s="103"/>
      <c r="J44" s="109">
        <f t="shared" si="8"/>
        <v>6</v>
      </c>
      <c r="K44" s="108">
        <v>5</v>
      </c>
      <c r="L44" s="307"/>
      <c r="M44" s="109">
        <f t="shared" si="1"/>
        <v>5</v>
      </c>
      <c r="N44" s="108">
        <v>7</v>
      </c>
      <c r="O44" s="103"/>
      <c r="P44" s="109">
        <f t="shared" si="2"/>
        <v>7</v>
      </c>
      <c r="Q44" s="108">
        <v>6</v>
      </c>
      <c r="R44" s="103"/>
      <c r="S44" s="109">
        <f t="shared" si="3"/>
        <v>6</v>
      </c>
      <c r="T44" s="108">
        <v>4</v>
      </c>
      <c r="U44" s="295">
        <v>4</v>
      </c>
      <c r="V44" s="109">
        <f t="shared" si="4"/>
        <v>4</v>
      </c>
      <c r="W44" s="108">
        <v>8</v>
      </c>
      <c r="X44" s="103"/>
      <c r="Y44" s="109">
        <f t="shared" si="5"/>
        <v>8</v>
      </c>
      <c r="Z44" s="134">
        <f t="shared" si="6"/>
        <v>5.68</v>
      </c>
      <c r="AA44" s="135" t="str">
        <f t="shared" si="9"/>
        <v>TB</v>
      </c>
    </row>
    <row r="45" spans="1:27" ht="20.25" customHeight="1">
      <c r="A45" s="103">
        <v>37</v>
      </c>
      <c r="B45" s="104" t="str">
        <f>'D11CQVT02-N(73+11)'!C44</f>
        <v>Hoàng Ngọc</v>
      </c>
      <c r="C45" s="105" t="str">
        <f>'D11CQVT02-N(73+11)'!D44</f>
        <v>Phú</v>
      </c>
      <c r="D45" s="103" t="str">
        <f>'D11CQVT02-N(73+11)'!B44</f>
        <v>N112101104</v>
      </c>
      <c r="E45" s="106" t="s">
        <v>176</v>
      </c>
      <c r="F45" s="103" t="str">
        <f>'D11CQVT02-N(73+11)'!G44</f>
        <v>Quảng Trị</v>
      </c>
      <c r="G45" s="107" t="str">
        <f>'D11CQVT02-N(73+11)'!E44</f>
        <v>nam</v>
      </c>
      <c r="H45" s="108">
        <v>6</v>
      </c>
      <c r="I45" s="103"/>
      <c r="J45" s="109">
        <f t="shared" si="8"/>
        <v>6</v>
      </c>
      <c r="K45" s="108">
        <v>7</v>
      </c>
      <c r="L45" s="307"/>
      <c r="M45" s="109">
        <f t="shared" si="1"/>
        <v>7</v>
      </c>
      <c r="N45" s="108">
        <v>7</v>
      </c>
      <c r="O45" s="103"/>
      <c r="P45" s="109">
        <f t="shared" si="2"/>
        <v>7</v>
      </c>
      <c r="Q45" s="108">
        <v>4</v>
      </c>
      <c r="R45" s="295">
        <v>5</v>
      </c>
      <c r="S45" s="109">
        <f t="shared" si="3"/>
        <v>5</v>
      </c>
      <c r="T45" s="108">
        <v>7</v>
      </c>
      <c r="U45" s="103"/>
      <c r="V45" s="109">
        <f t="shared" si="4"/>
        <v>7</v>
      </c>
      <c r="W45" s="108">
        <v>8</v>
      </c>
      <c r="X45" s="103"/>
      <c r="Y45" s="109">
        <f t="shared" si="5"/>
        <v>8</v>
      </c>
      <c r="Z45" s="134">
        <f t="shared" si="6"/>
        <v>6.32</v>
      </c>
      <c r="AA45" s="135" t="str">
        <f t="shared" si="9"/>
        <v>TBK</v>
      </c>
    </row>
    <row r="46" spans="1:27" ht="20.25" customHeight="1">
      <c r="A46" s="103">
        <v>38</v>
      </c>
      <c r="B46" s="104" t="str">
        <f>'D11CQVT02-N(73+11)'!C45</f>
        <v>Nguyễn Văn</v>
      </c>
      <c r="C46" s="105" t="str">
        <f>'D11CQVT02-N(73+11)'!D45</f>
        <v>Phú</v>
      </c>
      <c r="D46" s="103" t="str">
        <f>'D11CQVT02-N(73+11)'!B45</f>
        <v>N112101105</v>
      </c>
      <c r="E46" s="106" t="s">
        <v>178</v>
      </c>
      <c r="F46" s="103" t="str">
        <f>'D11CQVT02-N(73+11)'!G45</f>
        <v>Hà Tĩnh</v>
      </c>
      <c r="G46" s="107" t="str">
        <f>'D11CQVT02-N(73+11)'!E45</f>
        <v>nam</v>
      </c>
      <c r="H46" s="108">
        <v>5</v>
      </c>
      <c r="I46" s="103"/>
      <c r="J46" s="109">
        <f t="shared" si="8"/>
        <v>5</v>
      </c>
      <c r="K46" s="108">
        <v>7</v>
      </c>
      <c r="L46" s="307"/>
      <c r="M46" s="109">
        <f t="shared" si="1"/>
        <v>7</v>
      </c>
      <c r="N46" s="108">
        <v>4</v>
      </c>
      <c r="O46" s="307">
        <v>6</v>
      </c>
      <c r="P46" s="109">
        <f t="shared" si="2"/>
        <v>6</v>
      </c>
      <c r="Q46" s="108">
        <v>5</v>
      </c>
      <c r="R46" s="295"/>
      <c r="S46" s="109">
        <f t="shared" si="3"/>
        <v>5</v>
      </c>
      <c r="T46" s="108">
        <v>4</v>
      </c>
      <c r="U46" s="295"/>
      <c r="V46" s="109">
        <f t="shared" si="4"/>
        <v>4</v>
      </c>
      <c r="W46" s="108">
        <v>8</v>
      </c>
      <c r="X46" s="103"/>
      <c r="Y46" s="109">
        <f t="shared" si="5"/>
        <v>8</v>
      </c>
      <c r="Z46" s="134">
        <f t="shared" si="6"/>
        <v>5.5</v>
      </c>
      <c r="AA46" s="135" t="str">
        <f t="shared" si="9"/>
        <v>TB</v>
      </c>
    </row>
    <row r="47" spans="1:27" ht="20.25" customHeight="1">
      <c r="A47" s="103">
        <v>39</v>
      </c>
      <c r="B47" s="104" t="str">
        <f>'D11CQVT02-N(73+11)'!C46</f>
        <v>Nguyễn Minh</v>
      </c>
      <c r="C47" s="105" t="str">
        <f>'D11CQVT02-N(73+11)'!D46</f>
        <v>Phụng</v>
      </c>
      <c r="D47" s="103" t="str">
        <f>'D11CQVT02-N(73+11)'!B46</f>
        <v>N112101106</v>
      </c>
      <c r="E47" s="106" t="s">
        <v>181</v>
      </c>
      <c r="F47" s="103" t="str">
        <f>'D11CQVT02-N(73+11)'!G46</f>
        <v>Long An</v>
      </c>
      <c r="G47" s="107" t="str">
        <f>'D11CQVT02-N(73+11)'!E46</f>
        <v>nam</v>
      </c>
      <c r="H47" s="108">
        <v>4</v>
      </c>
      <c r="I47" s="307">
        <v>3</v>
      </c>
      <c r="J47" s="109">
        <f t="shared" si="8"/>
        <v>4</v>
      </c>
      <c r="K47" s="108">
        <v>7</v>
      </c>
      <c r="L47" s="307"/>
      <c r="M47" s="109">
        <f t="shared" si="1"/>
        <v>7</v>
      </c>
      <c r="N47" s="108">
        <v>5</v>
      </c>
      <c r="O47" s="103"/>
      <c r="P47" s="109">
        <f t="shared" si="2"/>
        <v>5</v>
      </c>
      <c r="Q47" s="108">
        <v>6</v>
      </c>
      <c r="R47" s="103"/>
      <c r="S47" s="109">
        <f t="shared" si="3"/>
        <v>6</v>
      </c>
      <c r="T47" s="108">
        <v>5</v>
      </c>
      <c r="U47" s="103"/>
      <c r="V47" s="109">
        <f t="shared" si="4"/>
        <v>5</v>
      </c>
      <c r="W47" s="108">
        <v>9</v>
      </c>
      <c r="X47" s="103"/>
      <c r="Y47" s="109">
        <f t="shared" si="5"/>
        <v>9</v>
      </c>
      <c r="Z47" s="134">
        <f t="shared" si="6"/>
        <v>5.45</v>
      </c>
      <c r="AA47" s="135" t="str">
        <f t="shared" si="9"/>
        <v>TB</v>
      </c>
    </row>
    <row r="48" spans="1:27" ht="20.25" customHeight="1">
      <c r="A48" s="103">
        <v>40</v>
      </c>
      <c r="B48" s="104" t="str">
        <f>'D11CQVT02-N(73+11)'!C47</f>
        <v>Nguyễn Chánh</v>
      </c>
      <c r="C48" s="105" t="str">
        <f>'D11CQVT02-N(73+11)'!D47</f>
        <v>Phương</v>
      </c>
      <c r="D48" s="103" t="str">
        <f>'D11CQVT02-N(73+11)'!B47</f>
        <v>N112101107</v>
      </c>
      <c r="E48" s="106" t="s">
        <v>185</v>
      </c>
      <c r="F48" s="103" t="str">
        <f>'D11CQVT02-N(73+11)'!G47</f>
        <v>Long An</v>
      </c>
      <c r="G48" s="107" t="str">
        <f>'D11CQVT02-N(73+11)'!E47</f>
        <v>nam</v>
      </c>
      <c r="H48" s="108">
        <v>6</v>
      </c>
      <c r="I48" s="103"/>
      <c r="J48" s="109">
        <f t="shared" si="8"/>
        <v>6</v>
      </c>
      <c r="K48" s="108">
        <v>4</v>
      </c>
      <c r="L48" s="307">
        <v>4</v>
      </c>
      <c r="M48" s="109">
        <f t="shared" si="1"/>
        <v>4</v>
      </c>
      <c r="N48" s="108">
        <v>5</v>
      </c>
      <c r="O48" s="103"/>
      <c r="P48" s="109">
        <f t="shared" si="2"/>
        <v>5</v>
      </c>
      <c r="Q48" s="108">
        <v>5</v>
      </c>
      <c r="R48" s="295"/>
      <c r="S48" s="109">
        <f t="shared" si="3"/>
        <v>5</v>
      </c>
      <c r="T48" s="108">
        <v>5</v>
      </c>
      <c r="U48" s="103"/>
      <c r="V48" s="109">
        <f t="shared" si="4"/>
        <v>5</v>
      </c>
      <c r="W48" s="108">
        <v>7</v>
      </c>
      <c r="X48" s="103"/>
      <c r="Y48" s="109">
        <f t="shared" si="5"/>
        <v>7</v>
      </c>
      <c r="Z48" s="134">
        <f t="shared" si="6"/>
        <v>5</v>
      </c>
      <c r="AA48" s="135" t="str">
        <f t="shared" si="9"/>
        <v>TB</v>
      </c>
    </row>
    <row r="49" spans="1:27" ht="20.25" customHeight="1">
      <c r="A49" s="103">
        <v>41</v>
      </c>
      <c r="B49" s="104" t="str">
        <f>'D11CQVT02-N(73+11)'!C48</f>
        <v>Kiều Xuân</v>
      </c>
      <c r="C49" s="105" t="str">
        <f>'D11CQVT02-N(73+11)'!D48</f>
        <v>Sang</v>
      </c>
      <c r="D49" s="103" t="str">
        <f>'D11CQVT02-N(73+11)'!B48</f>
        <v>N112101108</v>
      </c>
      <c r="E49" s="106" t="s">
        <v>189</v>
      </c>
      <c r="F49" s="103" t="str">
        <f>'D11CQVT02-N(73+11)'!G48</f>
        <v>TpHCM</v>
      </c>
      <c r="G49" s="107" t="str">
        <f>'D11CQVT02-N(73+11)'!E48</f>
        <v>nam</v>
      </c>
      <c r="H49" s="108">
        <v>6</v>
      </c>
      <c r="I49" s="103"/>
      <c r="J49" s="109">
        <f t="shared" si="8"/>
        <v>6</v>
      </c>
      <c r="K49" s="108">
        <v>5</v>
      </c>
      <c r="L49" s="307"/>
      <c r="M49" s="109">
        <f t="shared" si="1"/>
        <v>5</v>
      </c>
      <c r="N49" s="108">
        <v>5</v>
      </c>
      <c r="O49" s="103"/>
      <c r="P49" s="109">
        <f t="shared" si="2"/>
        <v>5</v>
      </c>
      <c r="Q49" s="108">
        <v>5</v>
      </c>
      <c r="R49" s="295"/>
      <c r="S49" s="109">
        <f t="shared" si="3"/>
        <v>5</v>
      </c>
      <c r="T49" s="108">
        <v>6</v>
      </c>
      <c r="U49" s="103"/>
      <c r="V49" s="109">
        <f t="shared" si="4"/>
        <v>6</v>
      </c>
      <c r="W49" s="108">
        <v>9</v>
      </c>
      <c r="X49" s="103"/>
      <c r="Y49" s="109">
        <f t="shared" si="5"/>
        <v>9</v>
      </c>
      <c r="Z49" s="134">
        <f t="shared" si="6"/>
        <v>5.36</v>
      </c>
      <c r="AA49" s="135" t="str">
        <f t="shared" si="9"/>
        <v>TB</v>
      </c>
    </row>
    <row r="50" spans="1:27" ht="20.25" customHeight="1">
      <c r="A50" s="103">
        <v>42</v>
      </c>
      <c r="B50" s="104" t="str">
        <f>'D11CQVT02-N(73+11)'!C49</f>
        <v>Võ Đăng</v>
      </c>
      <c r="C50" s="105" t="str">
        <f>'D11CQVT02-N(73+11)'!D49</f>
        <v>Sang</v>
      </c>
      <c r="D50" s="103" t="str">
        <f>'D11CQVT02-N(73+11)'!B49</f>
        <v>N112101109</v>
      </c>
      <c r="E50" s="106" t="s">
        <v>192</v>
      </c>
      <c r="F50" s="103" t="str">
        <f>'D11CQVT02-N(73+11)'!G49</f>
        <v>Quảng Nam</v>
      </c>
      <c r="G50" s="107" t="str">
        <f>'D11CQVT02-N(73+11)'!E49</f>
        <v>nam</v>
      </c>
      <c r="H50" s="108">
        <v>7</v>
      </c>
      <c r="I50" s="103"/>
      <c r="J50" s="109">
        <f t="shared" si="8"/>
        <v>7</v>
      </c>
      <c r="K50" s="108">
        <v>6</v>
      </c>
      <c r="L50" s="307"/>
      <c r="M50" s="109">
        <f t="shared" si="1"/>
        <v>6</v>
      </c>
      <c r="N50" s="108">
        <v>5</v>
      </c>
      <c r="O50" s="103"/>
      <c r="P50" s="109">
        <f t="shared" si="2"/>
        <v>5</v>
      </c>
      <c r="Q50" s="108">
        <v>5</v>
      </c>
      <c r="R50" s="295"/>
      <c r="S50" s="109">
        <f t="shared" si="3"/>
        <v>5</v>
      </c>
      <c r="T50" s="108">
        <v>0</v>
      </c>
      <c r="U50" s="295"/>
      <c r="V50" s="109">
        <f t="shared" si="4"/>
        <v>0</v>
      </c>
      <c r="W50" s="108">
        <v>8</v>
      </c>
      <c r="X50" s="103"/>
      <c r="Y50" s="109">
        <f t="shared" si="5"/>
        <v>8</v>
      </c>
      <c r="Z50" s="134">
        <f t="shared" si="6"/>
        <v>5</v>
      </c>
      <c r="AA50" s="135" t="str">
        <f t="shared" si="9"/>
        <v>TB</v>
      </c>
    </row>
    <row r="51" spans="1:27" ht="20.25" customHeight="1">
      <c r="A51" s="103">
        <v>43</v>
      </c>
      <c r="B51" s="104" t="str">
        <f>'D11CQVT02-N(73+11)'!C50</f>
        <v>Nguyễn Thái</v>
      </c>
      <c r="C51" s="105" t="str">
        <f>'D11CQVT02-N(73+11)'!D50</f>
        <v>Sơn</v>
      </c>
      <c r="D51" s="103" t="str">
        <f>'D11CQVT02-N(73+11)'!B50</f>
        <v>N112101110</v>
      </c>
      <c r="E51" s="106" t="s">
        <v>142</v>
      </c>
      <c r="F51" s="103" t="str">
        <f>'D11CQVT02-N(73+11)'!G50</f>
        <v>Đồng Nai</v>
      </c>
      <c r="G51" s="107" t="str">
        <f>'D11CQVT02-N(73+11)'!E50</f>
        <v>nam</v>
      </c>
      <c r="H51" s="108">
        <v>7</v>
      </c>
      <c r="I51" s="103"/>
      <c r="J51" s="109">
        <f t="shared" si="8"/>
        <v>7</v>
      </c>
      <c r="K51" s="108">
        <v>6</v>
      </c>
      <c r="L51" s="307"/>
      <c r="M51" s="109">
        <f t="shared" si="1"/>
        <v>6</v>
      </c>
      <c r="N51" s="108">
        <v>5</v>
      </c>
      <c r="O51" s="103"/>
      <c r="P51" s="109">
        <f t="shared" si="2"/>
        <v>5</v>
      </c>
      <c r="Q51" s="108">
        <v>5</v>
      </c>
      <c r="R51" s="295"/>
      <c r="S51" s="109">
        <f t="shared" si="3"/>
        <v>5</v>
      </c>
      <c r="T51" s="108">
        <v>4</v>
      </c>
      <c r="U51" s="295">
        <v>7</v>
      </c>
      <c r="V51" s="109">
        <f t="shared" si="4"/>
        <v>7</v>
      </c>
      <c r="W51" s="108">
        <v>7</v>
      </c>
      <c r="X51" s="103"/>
      <c r="Y51" s="109">
        <f t="shared" si="5"/>
        <v>7</v>
      </c>
      <c r="Z51" s="134">
        <f t="shared" si="6"/>
        <v>5.95</v>
      </c>
      <c r="AA51" s="135" t="str">
        <f t="shared" si="9"/>
        <v>TB</v>
      </c>
    </row>
    <row r="52" spans="1:27" ht="20.25" customHeight="1">
      <c r="A52" s="103">
        <v>44</v>
      </c>
      <c r="B52" s="104" t="str">
        <f>'D11CQVT02-N(73+11)'!C51</f>
        <v>Phạm Thái</v>
      </c>
      <c r="C52" s="105" t="str">
        <f>'D11CQVT02-N(73+11)'!D51</f>
        <v>Sơn</v>
      </c>
      <c r="D52" s="103" t="str">
        <f>'D11CQVT02-N(73+11)'!B51</f>
        <v>N112101111</v>
      </c>
      <c r="E52" s="106" t="s">
        <v>199</v>
      </c>
      <c r="F52" s="103" t="str">
        <f>'D11CQVT02-N(73+11)'!G51</f>
        <v>Khánh Hòa</v>
      </c>
      <c r="G52" s="107" t="str">
        <f>'D11CQVT02-N(73+11)'!E51</f>
        <v>nam</v>
      </c>
      <c r="H52" s="108">
        <v>6</v>
      </c>
      <c r="I52" s="103"/>
      <c r="J52" s="109">
        <f t="shared" si="8"/>
        <v>6</v>
      </c>
      <c r="K52" s="108">
        <v>6</v>
      </c>
      <c r="L52" s="307"/>
      <c r="M52" s="109">
        <f t="shared" si="1"/>
        <v>6</v>
      </c>
      <c r="N52" s="108">
        <v>6</v>
      </c>
      <c r="O52" s="103"/>
      <c r="P52" s="109">
        <f t="shared" si="2"/>
        <v>6</v>
      </c>
      <c r="Q52" s="108">
        <v>6</v>
      </c>
      <c r="R52" s="103"/>
      <c r="S52" s="109">
        <f t="shared" si="3"/>
        <v>6</v>
      </c>
      <c r="T52" s="108">
        <v>4</v>
      </c>
      <c r="U52" s="295">
        <v>3</v>
      </c>
      <c r="V52" s="109">
        <f t="shared" si="4"/>
        <v>4</v>
      </c>
      <c r="W52" s="108">
        <v>8</v>
      </c>
      <c r="X52" s="103"/>
      <c r="Y52" s="109">
        <f t="shared" si="5"/>
        <v>8</v>
      </c>
      <c r="Z52" s="134">
        <f t="shared" si="6"/>
        <v>5.73</v>
      </c>
      <c r="AA52" s="135" t="str">
        <f t="shared" si="9"/>
        <v>TB</v>
      </c>
    </row>
    <row r="53" spans="1:27" ht="20.25" customHeight="1">
      <c r="A53" s="103">
        <v>45</v>
      </c>
      <c r="B53" s="104" t="str">
        <f>'D11CQVT02-N(73+11)'!C52</f>
        <v>Châu Phát</v>
      </c>
      <c r="C53" s="105" t="str">
        <f>'D11CQVT02-N(73+11)'!D52</f>
        <v>Tài</v>
      </c>
      <c r="D53" s="103" t="str">
        <f>'D11CQVT02-N(73+11)'!B52</f>
        <v>N112101112</v>
      </c>
      <c r="E53" s="106" t="s">
        <v>204</v>
      </c>
      <c r="F53" s="103" t="str">
        <f>'D11CQVT02-N(73+11)'!G52</f>
        <v>TpHCM</v>
      </c>
      <c r="G53" s="107" t="str">
        <f>'D11CQVT02-N(73+11)'!E52</f>
        <v>nam</v>
      </c>
      <c r="H53" s="108">
        <v>7</v>
      </c>
      <c r="I53" s="103"/>
      <c r="J53" s="109">
        <f t="shared" si="8"/>
        <v>7</v>
      </c>
      <c r="K53" s="108">
        <v>6</v>
      </c>
      <c r="L53" s="307"/>
      <c r="M53" s="109">
        <f t="shared" si="1"/>
        <v>6</v>
      </c>
      <c r="N53" s="108">
        <v>6</v>
      </c>
      <c r="O53" s="103"/>
      <c r="P53" s="109">
        <f t="shared" si="2"/>
        <v>6</v>
      </c>
      <c r="Q53" s="108">
        <v>6</v>
      </c>
      <c r="R53" s="103"/>
      <c r="S53" s="109">
        <f t="shared" si="3"/>
        <v>6</v>
      </c>
      <c r="T53" s="108">
        <v>6</v>
      </c>
      <c r="U53" s="103"/>
      <c r="V53" s="109">
        <f t="shared" si="4"/>
        <v>6</v>
      </c>
      <c r="W53" s="108">
        <v>8</v>
      </c>
      <c r="X53" s="103"/>
      <c r="Y53" s="109">
        <f t="shared" si="5"/>
        <v>8</v>
      </c>
      <c r="Z53" s="134">
        <f t="shared" si="6"/>
        <v>6.23</v>
      </c>
      <c r="AA53" s="135" t="str">
        <f t="shared" si="9"/>
        <v>TBK</v>
      </c>
    </row>
    <row r="54" spans="1:27" ht="20.25" customHeight="1">
      <c r="A54" s="103">
        <v>46</v>
      </c>
      <c r="B54" s="104" t="str">
        <f>'D11CQVT02-N(73+11)'!C53</f>
        <v>Trịnh Công Phát</v>
      </c>
      <c r="C54" s="105" t="str">
        <f>'D11CQVT02-N(73+11)'!D53</f>
        <v>Tài</v>
      </c>
      <c r="D54" s="103" t="str">
        <f>'D11CQVT02-N(73+11)'!B53</f>
        <v>N112101113</v>
      </c>
      <c r="E54" s="106" t="s">
        <v>207</v>
      </c>
      <c r="F54" s="103" t="str">
        <f>'D11CQVT02-N(73+11)'!G53</f>
        <v>Thừa Thiên Huế</v>
      </c>
      <c r="G54" s="107" t="str">
        <f>'D11CQVT02-N(73+11)'!E53</f>
        <v>nam</v>
      </c>
      <c r="H54" s="108">
        <v>4</v>
      </c>
      <c r="I54" s="307">
        <v>5</v>
      </c>
      <c r="J54" s="109">
        <f t="shared" si="8"/>
        <v>5</v>
      </c>
      <c r="K54" s="108">
        <v>6</v>
      </c>
      <c r="L54" s="307"/>
      <c r="M54" s="109">
        <f t="shared" si="1"/>
        <v>6</v>
      </c>
      <c r="N54" s="108">
        <v>5</v>
      </c>
      <c r="O54" s="103"/>
      <c r="P54" s="109">
        <f t="shared" si="2"/>
        <v>5</v>
      </c>
      <c r="Q54" s="108">
        <v>6</v>
      </c>
      <c r="R54" s="103"/>
      <c r="S54" s="109">
        <f t="shared" si="3"/>
        <v>6</v>
      </c>
      <c r="T54" s="108">
        <v>8</v>
      </c>
      <c r="U54" s="103"/>
      <c r="V54" s="109">
        <f t="shared" si="4"/>
        <v>8</v>
      </c>
      <c r="W54" s="108">
        <v>7</v>
      </c>
      <c r="X54" s="103"/>
      <c r="Y54" s="109">
        <f t="shared" si="5"/>
        <v>7</v>
      </c>
      <c r="Z54" s="134">
        <f t="shared" si="6"/>
        <v>5.86</v>
      </c>
      <c r="AA54" s="135" t="str">
        <f t="shared" si="9"/>
        <v>TB</v>
      </c>
    </row>
    <row r="55" spans="1:27" ht="20.25" customHeight="1">
      <c r="A55" s="103">
        <v>47</v>
      </c>
      <c r="B55" s="104" t="str">
        <f>'D11CQVT02-N(73+11)'!C54</f>
        <v>Võ Đức</v>
      </c>
      <c r="C55" s="105" t="str">
        <f>'D11CQVT02-N(73+11)'!D54</f>
        <v>Tài</v>
      </c>
      <c r="D55" s="103" t="str">
        <f>'D11CQVT02-N(73+11)'!B54</f>
        <v>N112101114</v>
      </c>
      <c r="E55" s="106" t="s">
        <v>211</v>
      </c>
      <c r="F55" s="103" t="str">
        <f>'D11CQVT02-N(73+11)'!G54</f>
        <v>Khánh Hòa</v>
      </c>
      <c r="G55" s="107" t="str">
        <f>'D11CQVT02-N(73+11)'!E54</f>
        <v>nam</v>
      </c>
      <c r="H55" s="108">
        <v>4</v>
      </c>
      <c r="I55" s="307">
        <v>4</v>
      </c>
      <c r="J55" s="109">
        <f t="shared" si="8"/>
        <v>4</v>
      </c>
      <c r="K55" s="108">
        <v>5</v>
      </c>
      <c r="L55" s="307"/>
      <c r="M55" s="109">
        <f t="shared" si="1"/>
        <v>5</v>
      </c>
      <c r="N55" s="108">
        <v>3</v>
      </c>
      <c r="O55" s="307">
        <v>5</v>
      </c>
      <c r="P55" s="109">
        <f t="shared" si="2"/>
        <v>5</v>
      </c>
      <c r="Q55" s="108">
        <v>5</v>
      </c>
      <c r="R55" s="295"/>
      <c r="S55" s="109">
        <f t="shared" si="3"/>
        <v>5</v>
      </c>
      <c r="T55" s="108">
        <v>2</v>
      </c>
      <c r="U55" s="295">
        <v>4</v>
      </c>
      <c r="V55" s="109">
        <f t="shared" si="4"/>
        <v>4</v>
      </c>
      <c r="W55" s="108">
        <v>8</v>
      </c>
      <c r="X55" s="103"/>
      <c r="Y55" s="109">
        <f t="shared" si="5"/>
        <v>8</v>
      </c>
      <c r="Z55" s="134">
        <f t="shared" si="6"/>
        <v>4.64</v>
      </c>
      <c r="AA55" s="135" t="str">
        <f t="shared" si="9"/>
        <v>Yếu</v>
      </c>
    </row>
    <row r="56" spans="1:27" ht="20.25" customHeight="1">
      <c r="A56" s="103">
        <v>48</v>
      </c>
      <c r="B56" s="104" t="str">
        <f>'D11CQVT02-N(73+11)'!C55</f>
        <v>Nguyễn Ngọc</v>
      </c>
      <c r="C56" s="105" t="str">
        <f>'D11CQVT02-N(73+11)'!D55</f>
        <v>Tân</v>
      </c>
      <c r="D56" s="103" t="str">
        <f>'D11CQVT02-N(73+11)'!B55</f>
        <v>N112101115</v>
      </c>
      <c r="E56" s="106" t="s">
        <v>214</v>
      </c>
      <c r="F56" s="103" t="str">
        <f>'D11CQVT02-N(73+11)'!G55</f>
        <v>Bình Phước</v>
      </c>
      <c r="G56" s="107" t="str">
        <f>'D11CQVT02-N(73+11)'!E55</f>
        <v>nam</v>
      </c>
      <c r="H56" s="108">
        <v>6</v>
      </c>
      <c r="I56" s="103"/>
      <c r="J56" s="109">
        <f t="shared" si="8"/>
        <v>6</v>
      </c>
      <c r="K56" s="108">
        <v>7</v>
      </c>
      <c r="L56" s="307"/>
      <c r="M56" s="109">
        <f t="shared" si="1"/>
        <v>7</v>
      </c>
      <c r="N56" s="108">
        <v>6</v>
      </c>
      <c r="O56" s="103"/>
      <c r="P56" s="109">
        <f t="shared" si="2"/>
        <v>6</v>
      </c>
      <c r="Q56" s="108">
        <v>5</v>
      </c>
      <c r="R56" s="295"/>
      <c r="S56" s="109">
        <f t="shared" si="3"/>
        <v>5</v>
      </c>
      <c r="T56" s="108">
        <v>6</v>
      </c>
      <c r="U56" s="103"/>
      <c r="V56" s="109">
        <f t="shared" si="4"/>
        <v>6</v>
      </c>
      <c r="W56" s="108">
        <v>9</v>
      </c>
      <c r="X56" s="103"/>
      <c r="Y56" s="109">
        <f t="shared" si="5"/>
        <v>9</v>
      </c>
      <c r="Z56" s="134">
        <f t="shared" si="6"/>
        <v>6</v>
      </c>
      <c r="AA56" s="135" t="str">
        <f t="shared" si="9"/>
        <v>TBK</v>
      </c>
    </row>
    <row r="57" spans="1:27" ht="20.25" customHeight="1">
      <c r="A57" s="103">
        <v>49</v>
      </c>
      <c r="B57" s="104" t="str">
        <f>'D11CQVT02-N(73+11)'!C56</f>
        <v>Trương Minh</v>
      </c>
      <c r="C57" s="105" t="str">
        <f>'D11CQVT02-N(73+11)'!D56</f>
        <v>Tân</v>
      </c>
      <c r="D57" s="103" t="str">
        <f>'D11CQVT02-N(73+11)'!B56</f>
        <v>N112101116</v>
      </c>
      <c r="E57" s="106" t="s">
        <v>107</v>
      </c>
      <c r="F57" s="103" t="str">
        <f>'D11CQVT02-N(73+11)'!G56</f>
        <v>TpHCM</v>
      </c>
      <c r="G57" s="107" t="str">
        <f>'D11CQVT02-N(73+11)'!E56</f>
        <v>nam</v>
      </c>
      <c r="H57" s="108">
        <v>6</v>
      </c>
      <c r="I57" s="103"/>
      <c r="J57" s="109">
        <f t="shared" si="8"/>
        <v>6</v>
      </c>
      <c r="K57" s="108">
        <v>7</v>
      </c>
      <c r="L57" s="307"/>
      <c r="M57" s="109">
        <f t="shared" si="1"/>
        <v>7</v>
      </c>
      <c r="N57" s="108">
        <v>5</v>
      </c>
      <c r="O57" s="103"/>
      <c r="P57" s="109">
        <f t="shared" si="2"/>
        <v>5</v>
      </c>
      <c r="Q57" s="108">
        <v>6</v>
      </c>
      <c r="R57" s="103"/>
      <c r="S57" s="109">
        <f t="shared" si="3"/>
        <v>6</v>
      </c>
      <c r="T57" s="108">
        <v>5</v>
      </c>
      <c r="U57" s="103"/>
      <c r="V57" s="109">
        <f t="shared" si="4"/>
        <v>5</v>
      </c>
      <c r="W57" s="108">
        <v>6</v>
      </c>
      <c r="X57" s="103"/>
      <c r="Y57" s="109">
        <f t="shared" si="5"/>
        <v>6</v>
      </c>
      <c r="Z57" s="134">
        <f t="shared" si="6"/>
        <v>5.91</v>
      </c>
      <c r="AA57" s="135" t="str">
        <f t="shared" si="9"/>
        <v>TB</v>
      </c>
    </row>
    <row r="58" spans="1:27" ht="20.25" customHeight="1">
      <c r="A58" s="103">
        <v>50</v>
      </c>
      <c r="B58" s="104" t="str">
        <f>'D11CQVT02-N(73+11)'!C57</f>
        <v>Lê Công</v>
      </c>
      <c r="C58" s="105" t="str">
        <f>'D11CQVT02-N(73+11)'!D57</f>
        <v>Thắng</v>
      </c>
      <c r="D58" s="103" t="str">
        <f>'D11CQVT02-N(73+11)'!B57</f>
        <v>N112101117</v>
      </c>
      <c r="E58" s="106" t="s">
        <v>221</v>
      </c>
      <c r="F58" s="103" t="str">
        <f>'D11CQVT02-N(73+11)'!G57</f>
        <v>Nghệ An</v>
      </c>
      <c r="G58" s="107" t="str">
        <f>'D11CQVT02-N(73+11)'!E57</f>
        <v>nam</v>
      </c>
      <c r="H58" s="108">
        <v>4</v>
      </c>
      <c r="I58" s="307">
        <v>5</v>
      </c>
      <c r="J58" s="109">
        <f t="shared" si="8"/>
        <v>5</v>
      </c>
      <c r="K58" s="108">
        <v>6</v>
      </c>
      <c r="L58" s="307"/>
      <c r="M58" s="109">
        <f t="shared" si="1"/>
        <v>6</v>
      </c>
      <c r="N58" s="108">
        <v>8</v>
      </c>
      <c r="O58" s="103"/>
      <c r="P58" s="109">
        <f t="shared" si="2"/>
        <v>8</v>
      </c>
      <c r="Q58" s="108">
        <v>5</v>
      </c>
      <c r="R58" s="295"/>
      <c r="S58" s="109">
        <f t="shared" si="3"/>
        <v>5</v>
      </c>
      <c r="T58" s="108">
        <v>7</v>
      </c>
      <c r="U58" s="103"/>
      <c r="V58" s="109">
        <f t="shared" si="4"/>
        <v>7</v>
      </c>
      <c r="W58" s="108">
        <v>9</v>
      </c>
      <c r="X58" s="103"/>
      <c r="Y58" s="109">
        <f t="shared" si="5"/>
        <v>9</v>
      </c>
      <c r="Z58" s="134">
        <f t="shared" si="6"/>
        <v>6.05</v>
      </c>
      <c r="AA58" s="135" t="str">
        <f t="shared" si="9"/>
        <v>TBK</v>
      </c>
    </row>
    <row r="59" spans="1:27" ht="20.25" customHeight="1">
      <c r="A59" s="103">
        <v>51</v>
      </c>
      <c r="B59" s="104" t="str">
        <f>'D11CQVT02-N(73+11)'!C58</f>
        <v>Nguyễn Tuấn</v>
      </c>
      <c r="C59" s="105" t="str">
        <f>'D11CQVT02-N(73+11)'!D58</f>
        <v>Thanh</v>
      </c>
      <c r="D59" s="103" t="str">
        <f>'D11CQVT02-N(73+11)'!B58</f>
        <v>N112101118</v>
      </c>
      <c r="E59" s="106" t="s">
        <v>226</v>
      </c>
      <c r="F59" s="103" t="str">
        <f>'D11CQVT02-N(73+11)'!G58</f>
        <v>Bến Tre</v>
      </c>
      <c r="G59" s="107" t="str">
        <f>'D11CQVT02-N(73+11)'!E58</f>
        <v>nam</v>
      </c>
      <c r="H59" s="108">
        <v>7</v>
      </c>
      <c r="I59" s="103"/>
      <c r="J59" s="109">
        <f t="shared" si="8"/>
        <v>7</v>
      </c>
      <c r="K59" s="108">
        <v>6</v>
      </c>
      <c r="L59" s="307"/>
      <c r="M59" s="109">
        <f t="shared" si="1"/>
        <v>6</v>
      </c>
      <c r="N59" s="108">
        <v>7</v>
      </c>
      <c r="O59" s="103"/>
      <c r="P59" s="109">
        <f t="shared" si="2"/>
        <v>7</v>
      </c>
      <c r="Q59" s="108">
        <v>6</v>
      </c>
      <c r="R59" s="103"/>
      <c r="S59" s="109">
        <f t="shared" si="3"/>
        <v>6</v>
      </c>
      <c r="T59" s="108">
        <v>4</v>
      </c>
      <c r="U59" s="295">
        <v>6</v>
      </c>
      <c r="V59" s="109">
        <f t="shared" si="4"/>
        <v>6</v>
      </c>
      <c r="W59" s="108">
        <v>9</v>
      </c>
      <c r="X59" s="103"/>
      <c r="Y59" s="109">
        <f t="shared" si="5"/>
        <v>9</v>
      </c>
      <c r="Z59" s="134">
        <f t="shared" si="6"/>
        <v>6.41</v>
      </c>
      <c r="AA59" s="135" t="str">
        <f t="shared" si="9"/>
        <v>TBK</v>
      </c>
    </row>
    <row r="60" spans="1:27" ht="20.25" customHeight="1">
      <c r="A60" s="103">
        <v>52</v>
      </c>
      <c r="B60" s="104" t="str">
        <f>'D11CQVT02-N(73+11)'!C59</f>
        <v>Nguyễn Quang</v>
      </c>
      <c r="C60" s="105" t="str">
        <f>'D11CQVT02-N(73+11)'!D59</f>
        <v>Thành</v>
      </c>
      <c r="D60" s="103" t="str">
        <f>'D11CQVT02-N(73+11)'!B59</f>
        <v>N112101119</v>
      </c>
      <c r="E60" s="106" t="s">
        <v>231</v>
      </c>
      <c r="F60" s="103" t="str">
        <f>'D11CQVT02-N(73+11)'!G59</f>
        <v>Kiên Giang</v>
      </c>
      <c r="G60" s="107" t="str">
        <f>'D11CQVT02-N(73+11)'!E59</f>
        <v>nam</v>
      </c>
      <c r="H60" s="108">
        <v>6</v>
      </c>
      <c r="I60" s="103"/>
      <c r="J60" s="109">
        <f t="shared" si="8"/>
        <v>6</v>
      </c>
      <c r="K60" s="108">
        <v>6</v>
      </c>
      <c r="L60" s="307"/>
      <c r="M60" s="109">
        <f t="shared" si="1"/>
        <v>6</v>
      </c>
      <c r="N60" s="108">
        <v>6</v>
      </c>
      <c r="O60" s="103"/>
      <c r="P60" s="109">
        <f t="shared" si="2"/>
        <v>6</v>
      </c>
      <c r="Q60" s="108">
        <v>6</v>
      </c>
      <c r="R60" s="103"/>
      <c r="S60" s="109">
        <f t="shared" si="3"/>
        <v>6</v>
      </c>
      <c r="T60" s="108">
        <v>5</v>
      </c>
      <c r="U60" s="103"/>
      <c r="V60" s="109">
        <f t="shared" si="4"/>
        <v>5</v>
      </c>
      <c r="W60" s="108">
        <v>8</v>
      </c>
      <c r="X60" s="103"/>
      <c r="Y60" s="109">
        <f t="shared" si="5"/>
        <v>8</v>
      </c>
      <c r="Z60" s="134">
        <f t="shared" si="6"/>
        <v>5.86</v>
      </c>
      <c r="AA60" s="135" t="str">
        <f t="shared" si="9"/>
        <v>TB</v>
      </c>
    </row>
    <row r="61" spans="1:27" ht="20.25" customHeight="1">
      <c r="A61" s="103">
        <v>53</v>
      </c>
      <c r="B61" s="104" t="str">
        <f>'D11CQVT02-N(73+11)'!C60</f>
        <v>Phạm Công</v>
      </c>
      <c r="C61" s="105" t="str">
        <f>'D11CQVT02-N(73+11)'!D60</f>
        <v>Thành</v>
      </c>
      <c r="D61" s="103" t="str">
        <f>'D11CQVT02-N(73+11)'!B60</f>
        <v>N112101120</v>
      </c>
      <c r="E61" s="106" t="s">
        <v>234</v>
      </c>
      <c r="F61" s="103"/>
      <c r="G61" s="107" t="str">
        <f>'D11CQVT02-N(73+11)'!E60</f>
        <v>nam</v>
      </c>
      <c r="H61" s="108">
        <v>7</v>
      </c>
      <c r="I61" s="103"/>
      <c r="J61" s="109">
        <f t="shared" si="8"/>
        <v>7</v>
      </c>
      <c r="K61" s="108">
        <v>6</v>
      </c>
      <c r="L61" s="307"/>
      <c r="M61" s="109">
        <f t="shared" si="1"/>
        <v>6</v>
      </c>
      <c r="N61" s="108">
        <v>6</v>
      </c>
      <c r="O61" s="103"/>
      <c r="P61" s="109">
        <f t="shared" si="2"/>
        <v>6</v>
      </c>
      <c r="Q61" s="108">
        <v>6</v>
      </c>
      <c r="R61" s="103"/>
      <c r="S61" s="109">
        <f t="shared" si="3"/>
        <v>6</v>
      </c>
      <c r="T61" s="108">
        <v>4</v>
      </c>
      <c r="U61" s="295">
        <v>5</v>
      </c>
      <c r="V61" s="109">
        <f t="shared" si="4"/>
        <v>5</v>
      </c>
      <c r="W61" s="108">
        <v>8</v>
      </c>
      <c r="X61" s="103"/>
      <c r="Y61" s="109">
        <f t="shared" si="5"/>
        <v>8</v>
      </c>
      <c r="Z61" s="134">
        <f t="shared" si="6"/>
        <v>6.09</v>
      </c>
      <c r="AA61" s="135" t="str">
        <f t="shared" si="9"/>
        <v>TBK</v>
      </c>
    </row>
    <row r="62" spans="1:27" ht="20.25" customHeight="1">
      <c r="A62" s="103">
        <v>54</v>
      </c>
      <c r="B62" s="104" t="str">
        <f>'D11CQVT02-N(73+11)'!C61</f>
        <v>Lê Văn</v>
      </c>
      <c r="C62" s="105" t="str">
        <f>'D11CQVT02-N(73+11)'!D61</f>
        <v>Thi</v>
      </c>
      <c r="D62" s="103" t="str">
        <f>'D11CQVT02-N(73+11)'!B61</f>
        <v>N112101121</v>
      </c>
      <c r="E62" s="106" t="s">
        <v>238</v>
      </c>
      <c r="F62" s="103" t="str">
        <f>'D11CQVT02-N(73+11)'!G61</f>
        <v>Vĩnh Long</v>
      </c>
      <c r="G62" s="107" t="str">
        <f>'D11CQVT02-N(73+11)'!E61</f>
        <v>nam</v>
      </c>
      <c r="H62" s="108">
        <v>7</v>
      </c>
      <c r="I62" s="103"/>
      <c r="J62" s="109">
        <f t="shared" si="8"/>
        <v>7</v>
      </c>
      <c r="K62" s="108">
        <v>7</v>
      </c>
      <c r="L62" s="307"/>
      <c r="M62" s="109">
        <f t="shared" si="1"/>
        <v>7</v>
      </c>
      <c r="N62" s="108">
        <v>5</v>
      </c>
      <c r="O62" s="103"/>
      <c r="P62" s="109">
        <f t="shared" si="2"/>
        <v>5</v>
      </c>
      <c r="Q62" s="108">
        <v>5</v>
      </c>
      <c r="R62" s="295"/>
      <c r="S62" s="109">
        <f t="shared" si="3"/>
        <v>5</v>
      </c>
      <c r="T62" s="108">
        <v>5</v>
      </c>
      <c r="U62" s="103"/>
      <c r="V62" s="109">
        <f t="shared" si="4"/>
        <v>5</v>
      </c>
      <c r="W62" s="108">
        <v>8</v>
      </c>
      <c r="X62" s="103"/>
      <c r="Y62" s="109">
        <f t="shared" si="5"/>
        <v>8</v>
      </c>
      <c r="Z62" s="134">
        <f t="shared" si="6"/>
        <v>5.91</v>
      </c>
      <c r="AA62" s="135" t="str">
        <f t="shared" si="9"/>
        <v>TB</v>
      </c>
    </row>
    <row r="63" spans="1:27" ht="20.25" customHeight="1">
      <c r="A63" s="103">
        <v>55</v>
      </c>
      <c r="B63" s="104" t="str">
        <f>'D11CQVT02-N(73+11)'!C62</f>
        <v>Lâm Chí</v>
      </c>
      <c r="C63" s="105" t="str">
        <f>'D11CQVT02-N(73+11)'!D62</f>
        <v>Thiện</v>
      </c>
      <c r="D63" s="103" t="str">
        <f>'D11CQVT02-N(73+11)'!B62</f>
        <v>N112101122</v>
      </c>
      <c r="E63" s="106" t="s">
        <v>243</v>
      </c>
      <c r="F63" s="103" t="str">
        <f>'D11CQVT02-N(73+11)'!G62</f>
        <v>Cà Mau</v>
      </c>
      <c r="G63" s="107" t="str">
        <f>'D11CQVT02-N(73+11)'!E62</f>
        <v>nam</v>
      </c>
      <c r="H63" s="108">
        <v>7</v>
      </c>
      <c r="I63" s="103"/>
      <c r="J63" s="109">
        <f t="shared" si="8"/>
        <v>7</v>
      </c>
      <c r="K63" s="108">
        <v>6</v>
      </c>
      <c r="L63" s="307"/>
      <c r="M63" s="109">
        <f t="shared" si="1"/>
        <v>6</v>
      </c>
      <c r="N63" s="108">
        <v>4</v>
      </c>
      <c r="O63" s="307">
        <v>6</v>
      </c>
      <c r="P63" s="109">
        <f t="shared" si="2"/>
        <v>6</v>
      </c>
      <c r="Q63" s="108">
        <v>5</v>
      </c>
      <c r="R63" s="295"/>
      <c r="S63" s="109">
        <f t="shared" si="3"/>
        <v>5</v>
      </c>
      <c r="T63" s="108">
        <v>3</v>
      </c>
      <c r="U63" s="295">
        <v>6</v>
      </c>
      <c r="V63" s="109">
        <f t="shared" si="4"/>
        <v>6</v>
      </c>
      <c r="W63" s="108">
        <v>8</v>
      </c>
      <c r="X63" s="103"/>
      <c r="Y63" s="109">
        <f t="shared" si="5"/>
        <v>8</v>
      </c>
      <c r="Z63" s="134">
        <f t="shared" si="6"/>
        <v>6</v>
      </c>
      <c r="AA63" s="135" t="str">
        <f t="shared" si="9"/>
        <v>TBK</v>
      </c>
    </row>
    <row r="64" spans="1:27" ht="20.25" customHeight="1">
      <c r="A64" s="103">
        <v>56</v>
      </c>
      <c r="B64" s="104" t="str">
        <f>'D11CQVT02-N(73+11)'!C63</f>
        <v>Nguyễn Trần</v>
      </c>
      <c r="C64" s="105" t="str">
        <f>'D11CQVT02-N(73+11)'!D63</f>
        <v>Thiết</v>
      </c>
      <c r="D64" s="103" t="str">
        <f>'D11CQVT02-N(73+11)'!B63</f>
        <v>N112101123</v>
      </c>
      <c r="E64" s="106" t="s">
        <v>248</v>
      </c>
      <c r="F64" s="103" t="str">
        <f>'D11CQVT02-N(73+11)'!G63</f>
        <v>Đắk Lắk</v>
      </c>
      <c r="G64" s="107" t="str">
        <f>'D11CQVT02-N(73+11)'!E63</f>
        <v>nam</v>
      </c>
      <c r="H64" s="108">
        <v>5</v>
      </c>
      <c r="I64" s="103"/>
      <c r="J64" s="109">
        <f t="shared" si="8"/>
        <v>5</v>
      </c>
      <c r="K64" s="108">
        <v>6</v>
      </c>
      <c r="L64" s="307"/>
      <c r="M64" s="109">
        <f t="shared" si="1"/>
        <v>6</v>
      </c>
      <c r="N64" s="108">
        <v>4</v>
      </c>
      <c r="O64" s="307">
        <v>6</v>
      </c>
      <c r="P64" s="109">
        <f t="shared" si="2"/>
        <v>6</v>
      </c>
      <c r="Q64" s="108">
        <v>5</v>
      </c>
      <c r="R64" s="295"/>
      <c r="S64" s="109">
        <f t="shared" si="3"/>
        <v>5</v>
      </c>
      <c r="T64" s="108">
        <v>5</v>
      </c>
      <c r="U64" s="103"/>
      <c r="V64" s="109">
        <f t="shared" si="4"/>
        <v>5</v>
      </c>
      <c r="W64" s="108">
        <v>8</v>
      </c>
      <c r="X64" s="103"/>
      <c r="Y64" s="109">
        <f t="shared" si="5"/>
        <v>8</v>
      </c>
      <c r="Z64" s="134">
        <f t="shared" si="6"/>
        <v>5.41</v>
      </c>
      <c r="AA64" s="135" t="str">
        <f t="shared" si="9"/>
        <v>TB</v>
      </c>
    </row>
    <row r="65" spans="1:27" ht="20.25" customHeight="1">
      <c r="A65" s="103">
        <v>57</v>
      </c>
      <c r="B65" s="104" t="str">
        <f>'D11CQVT02-N(73+11)'!C64</f>
        <v>Trần Thành</v>
      </c>
      <c r="C65" s="105" t="str">
        <f>'D11CQVT02-N(73+11)'!D64</f>
        <v>Thịnh</v>
      </c>
      <c r="D65" s="103" t="str">
        <f>'D11CQVT02-N(73+11)'!B64</f>
        <v>N112101124</v>
      </c>
      <c r="E65" s="106" t="s">
        <v>252</v>
      </c>
      <c r="F65" s="103" t="str">
        <f>'D11CQVT02-N(73+11)'!G64</f>
        <v>Đồng Tháp</v>
      </c>
      <c r="G65" s="107" t="str">
        <f>'D11CQVT02-N(73+11)'!E64</f>
        <v>nam</v>
      </c>
      <c r="H65" s="108">
        <v>6</v>
      </c>
      <c r="I65" s="103"/>
      <c r="J65" s="109">
        <f t="shared" si="8"/>
        <v>6</v>
      </c>
      <c r="K65" s="108">
        <v>6</v>
      </c>
      <c r="L65" s="307"/>
      <c r="M65" s="109">
        <f t="shared" si="1"/>
        <v>6</v>
      </c>
      <c r="N65" s="108">
        <v>4</v>
      </c>
      <c r="O65" s="307">
        <v>6</v>
      </c>
      <c r="P65" s="109">
        <f t="shared" si="2"/>
        <v>6</v>
      </c>
      <c r="Q65" s="108">
        <v>6</v>
      </c>
      <c r="R65" s="103"/>
      <c r="S65" s="109">
        <f t="shared" si="3"/>
        <v>6</v>
      </c>
      <c r="T65" s="108">
        <v>5</v>
      </c>
      <c r="U65" s="103"/>
      <c r="V65" s="109">
        <f t="shared" si="4"/>
        <v>5</v>
      </c>
      <c r="W65" s="108">
        <v>6</v>
      </c>
      <c r="X65" s="103"/>
      <c r="Y65" s="109">
        <f t="shared" si="5"/>
        <v>6</v>
      </c>
      <c r="Z65" s="134">
        <f t="shared" si="6"/>
        <v>5.86</v>
      </c>
      <c r="AA65" s="135" t="str">
        <f t="shared" si="9"/>
        <v>TB</v>
      </c>
    </row>
    <row r="66" spans="1:27" ht="20.25" customHeight="1">
      <c r="A66" s="103">
        <v>58</v>
      </c>
      <c r="B66" s="104" t="str">
        <f>'D11CQVT02-N(73+11)'!C65</f>
        <v>Hoàng Lê Minh</v>
      </c>
      <c r="C66" s="105" t="str">
        <f>'D11CQVT02-N(73+11)'!D65</f>
        <v>Tiến</v>
      </c>
      <c r="D66" s="103" t="str">
        <f>'D11CQVT02-N(73+11)'!B65</f>
        <v>N112101125</v>
      </c>
      <c r="E66" s="106" t="s">
        <v>256</v>
      </c>
      <c r="F66" s="103" t="str">
        <f>'D11CQVT02-N(73+11)'!G65</f>
        <v>Quảng Bình</v>
      </c>
      <c r="G66" s="107" t="str">
        <f>'D11CQVT02-N(73+11)'!E65</f>
        <v>nam</v>
      </c>
      <c r="H66" s="108">
        <v>6</v>
      </c>
      <c r="I66" s="103"/>
      <c r="J66" s="109">
        <f t="shared" si="8"/>
        <v>6</v>
      </c>
      <c r="K66" s="108">
        <v>6</v>
      </c>
      <c r="L66" s="307"/>
      <c r="M66" s="109">
        <f t="shared" si="1"/>
        <v>6</v>
      </c>
      <c r="N66" s="108">
        <v>5</v>
      </c>
      <c r="O66" s="103"/>
      <c r="P66" s="109">
        <f t="shared" si="2"/>
        <v>5</v>
      </c>
      <c r="Q66" s="108">
        <v>5</v>
      </c>
      <c r="R66" s="295"/>
      <c r="S66" s="109">
        <f t="shared" si="3"/>
        <v>5</v>
      </c>
      <c r="T66" s="108">
        <v>6</v>
      </c>
      <c r="U66" s="103"/>
      <c r="V66" s="109">
        <f t="shared" si="4"/>
        <v>6</v>
      </c>
      <c r="W66" s="108">
        <v>7</v>
      </c>
      <c r="X66" s="103"/>
      <c r="Y66" s="109">
        <f t="shared" si="5"/>
        <v>7</v>
      </c>
      <c r="Z66" s="134">
        <f t="shared" si="6"/>
        <v>5.59</v>
      </c>
      <c r="AA66" s="135" t="str">
        <f t="shared" si="9"/>
        <v>TB</v>
      </c>
    </row>
    <row r="67" spans="1:27" ht="20.25" customHeight="1">
      <c r="A67" s="103">
        <v>59</v>
      </c>
      <c r="B67" s="104" t="str">
        <f>'D11CQVT02-N(73+11)'!C66</f>
        <v>Lê Quốc</v>
      </c>
      <c r="C67" s="105" t="str">
        <f>'D11CQVT02-N(73+11)'!D66</f>
        <v>Tiến</v>
      </c>
      <c r="D67" s="103" t="str">
        <f>'D11CQVT02-N(73+11)'!B66</f>
        <v>N112101126</v>
      </c>
      <c r="E67" s="106" t="s">
        <v>59</v>
      </c>
      <c r="F67" s="103" t="str">
        <f>'D11CQVT02-N(73+11)'!G66</f>
        <v>Hà Tĩnh</v>
      </c>
      <c r="G67" s="107" t="str">
        <f>'D11CQVT02-N(73+11)'!E66</f>
        <v>nam</v>
      </c>
      <c r="H67" s="108">
        <v>0</v>
      </c>
      <c r="I67" s="307"/>
      <c r="J67" s="109">
        <f t="shared" si="8"/>
        <v>0</v>
      </c>
      <c r="K67" s="108">
        <v>0</v>
      </c>
      <c r="L67" s="307"/>
      <c r="M67" s="109">
        <f t="shared" si="1"/>
        <v>0</v>
      </c>
      <c r="N67" s="108">
        <v>0</v>
      </c>
      <c r="O67" s="307"/>
      <c r="P67" s="109">
        <f t="shared" si="2"/>
        <v>0</v>
      </c>
      <c r="Q67" s="108">
        <v>0</v>
      </c>
      <c r="R67" s="295"/>
      <c r="S67" s="109">
        <f t="shared" si="3"/>
        <v>0</v>
      </c>
      <c r="T67" s="108">
        <v>0</v>
      </c>
      <c r="U67" s="295"/>
      <c r="V67" s="109">
        <f t="shared" si="4"/>
        <v>0</v>
      </c>
      <c r="W67" s="108">
        <v>8</v>
      </c>
      <c r="X67" s="103"/>
      <c r="Y67" s="109">
        <f t="shared" si="5"/>
        <v>8</v>
      </c>
      <c r="Z67" s="134">
        <f t="shared" si="6"/>
        <v>0</v>
      </c>
      <c r="AA67" s="135" t="str">
        <f t="shared" si="9"/>
        <v>Kém</v>
      </c>
    </row>
    <row r="68" spans="1:27" ht="20.25" customHeight="1">
      <c r="A68" s="103">
        <v>60</v>
      </c>
      <c r="B68" s="104" t="str">
        <f>'D11CQVT02-N(73+11)'!C67</f>
        <v>Phan Phước</v>
      </c>
      <c r="C68" s="105" t="str">
        <f>'D11CQVT02-N(73+11)'!D67</f>
        <v>Tình</v>
      </c>
      <c r="D68" s="103" t="str">
        <f>'D11CQVT02-N(73+11)'!B67</f>
        <v>N112101127</v>
      </c>
      <c r="E68" s="106" t="s">
        <v>263</v>
      </c>
      <c r="F68" s="103" t="str">
        <f>'D11CQVT02-N(73+11)'!G67</f>
        <v>Đắk Lắk</v>
      </c>
      <c r="G68" s="107" t="str">
        <f>'D11CQVT02-N(73+11)'!E67</f>
        <v>nam</v>
      </c>
      <c r="H68" s="108">
        <v>3</v>
      </c>
      <c r="I68" s="307">
        <v>4</v>
      </c>
      <c r="J68" s="109">
        <f t="shared" si="8"/>
        <v>4</v>
      </c>
      <c r="K68" s="108">
        <v>4</v>
      </c>
      <c r="L68" s="307">
        <v>4</v>
      </c>
      <c r="M68" s="109">
        <f t="shared" si="1"/>
        <v>4</v>
      </c>
      <c r="N68" s="108">
        <v>5</v>
      </c>
      <c r="O68" s="103"/>
      <c r="P68" s="109">
        <f t="shared" si="2"/>
        <v>5</v>
      </c>
      <c r="Q68" s="108">
        <v>4</v>
      </c>
      <c r="R68" s="295">
        <v>5</v>
      </c>
      <c r="S68" s="109">
        <f t="shared" si="3"/>
        <v>5</v>
      </c>
      <c r="T68" s="108">
        <v>5</v>
      </c>
      <c r="U68" s="103"/>
      <c r="V68" s="109">
        <f t="shared" si="4"/>
        <v>5</v>
      </c>
      <c r="W68" s="108">
        <v>8</v>
      </c>
      <c r="X68" s="103"/>
      <c r="Y68" s="109">
        <f t="shared" si="5"/>
        <v>8</v>
      </c>
      <c r="Z68" s="134">
        <f t="shared" si="6"/>
        <v>4.55</v>
      </c>
      <c r="AA68" s="135" t="str">
        <f t="shared" si="9"/>
        <v>Yếu</v>
      </c>
    </row>
    <row r="69" spans="1:27" ht="20.25" customHeight="1">
      <c r="A69" s="103">
        <v>61</v>
      </c>
      <c r="B69" s="104" t="str">
        <f>'D11CQVT02-N(73+11)'!C68</f>
        <v>Lê Quang</v>
      </c>
      <c r="C69" s="105" t="str">
        <f>'D11CQVT02-N(73+11)'!D68</f>
        <v>Toàn</v>
      </c>
      <c r="D69" s="103" t="str">
        <f>'D11CQVT02-N(73+11)'!B68</f>
        <v>N112101128</v>
      </c>
      <c r="E69" s="106" t="s">
        <v>266</v>
      </c>
      <c r="F69" s="103" t="str">
        <f>'D11CQVT02-N(73+11)'!G68</f>
        <v>Nam Hà</v>
      </c>
      <c r="G69" s="107" t="str">
        <f>'D11CQVT02-N(73+11)'!E68</f>
        <v>nam</v>
      </c>
      <c r="H69" s="108">
        <v>7</v>
      </c>
      <c r="I69" s="103"/>
      <c r="J69" s="109">
        <f t="shared" si="8"/>
        <v>7</v>
      </c>
      <c r="K69" s="108">
        <v>6</v>
      </c>
      <c r="L69" s="307"/>
      <c r="M69" s="109">
        <f t="shared" si="1"/>
        <v>6</v>
      </c>
      <c r="N69" s="108">
        <v>6</v>
      </c>
      <c r="O69" s="103"/>
      <c r="P69" s="109">
        <f t="shared" si="2"/>
        <v>6</v>
      </c>
      <c r="Q69" s="108">
        <v>6</v>
      </c>
      <c r="R69" s="103"/>
      <c r="S69" s="109">
        <f t="shared" si="3"/>
        <v>6</v>
      </c>
      <c r="T69" s="108">
        <v>7</v>
      </c>
      <c r="U69" s="103"/>
      <c r="V69" s="109">
        <f t="shared" si="4"/>
        <v>7</v>
      </c>
      <c r="W69" s="108">
        <v>8</v>
      </c>
      <c r="X69" s="103"/>
      <c r="Y69" s="109">
        <f t="shared" si="5"/>
        <v>8</v>
      </c>
      <c r="Z69" s="134">
        <f t="shared" si="6"/>
        <v>6.36</v>
      </c>
      <c r="AA69" s="135" t="str">
        <f t="shared" si="9"/>
        <v>TBK</v>
      </c>
    </row>
    <row r="70" spans="1:27" ht="20.25" customHeight="1">
      <c r="A70" s="103">
        <v>62</v>
      </c>
      <c r="B70" s="104" t="str">
        <f>'D11CQVT02-N(73+11)'!C69</f>
        <v>Cao Văn</v>
      </c>
      <c r="C70" s="105" t="str">
        <f>'D11CQVT02-N(73+11)'!D69</f>
        <v>Trí</v>
      </c>
      <c r="D70" s="103" t="str">
        <f>'D11CQVT02-N(73+11)'!B69</f>
        <v>N112101129</v>
      </c>
      <c r="E70" s="106" t="s">
        <v>270</v>
      </c>
      <c r="F70" s="103" t="str">
        <f>'D11CQVT02-N(73+11)'!G69</f>
        <v>Đắk Lắk</v>
      </c>
      <c r="G70" s="107" t="str">
        <f>'D11CQVT02-N(73+11)'!E69</f>
        <v>nam</v>
      </c>
      <c r="H70" s="108">
        <v>0</v>
      </c>
      <c r="I70" s="307"/>
      <c r="J70" s="109">
        <f t="shared" si="8"/>
        <v>0</v>
      </c>
      <c r="K70" s="108">
        <v>0</v>
      </c>
      <c r="L70" s="307"/>
      <c r="M70" s="109">
        <f t="shared" si="1"/>
        <v>0</v>
      </c>
      <c r="N70" s="108">
        <v>2</v>
      </c>
      <c r="O70" s="307">
        <v>2</v>
      </c>
      <c r="P70" s="109">
        <f t="shared" si="2"/>
        <v>2</v>
      </c>
      <c r="Q70" s="108">
        <v>4</v>
      </c>
      <c r="R70" s="295"/>
      <c r="S70" s="109">
        <f t="shared" si="3"/>
        <v>4</v>
      </c>
      <c r="T70" s="108">
        <v>0</v>
      </c>
      <c r="U70" s="295"/>
      <c r="V70" s="109">
        <f t="shared" si="4"/>
        <v>0</v>
      </c>
      <c r="W70" s="108">
        <v>6</v>
      </c>
      <c r="X70" s="103"/>
      <c r="Y70" s="109">
        <f t="shared" si="5"/>
        <v>6</v>
      </c>
      <c r="Z70" s="134">
        <f t="shared" si="6"/>
        <v>1.27</v>
      </c>
      <c r="AA70" s="135" t="str">
        <f t="shared" si="9"/>
        <v>Kém</v>
      </c>
    </row>
    <row r="71" spans="1:27" ht="20.25" customHeight="1">
      <c r="A71" s="103">
        <v>63</v>
      </c>
      <c r="B71" s="104" t="str">
        <f>'D11CQVT02-N(73+11)'!C70</f>
        <v>Lê Thị Việt</v>
      </c>
      <c r="C71" s="105" t="str">
        <f>'D11CQVT02-N(73+11)'!D70</f>
        <v>Trinh</v>
      </c>
      <c r="D71" s="103" t="str">
        <f>'D11CQVT02-N(73+11)'!B70</f>
        <v>N112101130</v>
      </c>
      <c r="E71" s="106" t="s">
        <v>274</v>
      </c>
      <c r="F71" s="103" t="str">
        <f>'D11CQVT02-N(73+11)'!G70</f>
        <v>Tây Ninh</v>
      </c>
      <c r="G71" s="107" t="str">
        <f>'D11CQVT02-N(73+11)'!E70</f>
        <v>nữ</v>
      </c>
      <c r="H71" s="108">
        <v>7</v>
      </c>
      <c r="I71" s="103"/>
      <c r="J71" s="109">
        <f t="shared" si="8"/>
        <v>7</v>
      </c>
      <c r="K71" s="108">
        <v>7</v>
      </c>
      <c r="L71" s="307"/>
      <c r="M71" s="109">
        <f t="shared" si="1"/>
        <v>7</v>
      </c>
      <c r="N71" s="108">
        <v>9</v>
      </c>
      <c r="O71" s="103"/>
      <c r="P71" s="109">
        <f t="shared" si="2"/>
        <v>9</v>
      </c>
      <c r="Q71" s="108">
        <v>5</v>
      </c>
      <c r="R71" s="295"/>
      <c r="S71" s="109">
        <f t="shared" si="3"/>
        <v>5</v>
      </c>
      <c r="T71" s="108">
        <v>7</v>
      </c>
      <c r="U71" s="103"/>
      <c r="V71" s="109">
        <f t="shared" si="4"/>
        <v>7</v>
      </c>
      <c r="W71" s="108">
        <v>7</v>
      </c>
      <c r="X71" s="103"/>
      <c r="Y71" s="109">
        <f t="shared" si="5"/>
        <v>7</v>
      </c>
      <c r="Z71" s="134">
        <f t="shared" si="6"/>
        <v>6.91</v>
      </c>
      <c r="AA71" s="135" t="str">
        <f t="shared" si="9"/>
        <v>TBK</v>
      </c>
    </row>
    <row r="72" spans="1:27" ht="20.25" customHeight="1">
      <c r="A72" s="103">
        <v>64</v>
      </c>
      <c r="B72" s="104" t="str">
        <f>'D11CQVT02-N(73+11)'!C71</f>
        <v>Lê Doãn</v>
      </c>
      <c r="C72" s="105" t="str">
        <f>'D11CQVT02-N(73+11)'!D71</f>
        <v>Trực</v>
      </c>
      <c r="D72" s="103" t="str">
        <f>'D11CQVT02-N(73+11)'!B71</f>
        <v>N112101131</v>
      </c>
      <c r="E72" s="106" t="s">
        <v>279</v>
      </c>
      <c r="F72" s="103" t="str">
        <f>'D11CQVT02-N(73+11)'!G71</f>
        <v>Quảng Trị</v>
      </c>
      <c r="G72" s="107" t="str">
        <f>'D11CQVT02-N(73+11)'!E71</f>
        <v>nam</v>
      </c>
      <c r="H72" s="108">
        <v>4</v>
      </c>
      <c r="I72" s="307">
        <v>3</v>
      </c>
      <c r="J72" s="109">
        <f t="shared" si="8"/>
        <v>4</v>
      </c>
      <c r="K72" s="108">
        <v>6</v>
      </c>
      <c r="L72" s="307"/>
      <c r="M72" s="109">
        <f t="shared" si="1"/>
        <v>6</v>
      </c>
      <c r="N72" s="108">
        <v>5</v>
      </c>
      <c r="O72" s="103"/>
      <c r="P72" s="109">
        <f t="shared" si="2"/>
        <v>5</v>
      </c>
      <c r="Q72" s="108">
        <v>5</v>
      </c>
      <c r="R72" s="295"/>
      <c r="S72" s="109">
        <f t="shared" si="3"/>
        <v>5</v>
      </c>
      <c r="T72" s="108">
        <v>8</v>
      </c>
      <c r="U72" s="103"/>
      <c r="V72" s="109">
        <f t="shared" si="4"/>
        <v>8</v>
      </c>
      <c r="W72" s="108">
        <v>8</v>
      </c>
      <c r="X72" s="103"/>
      <c r="Y72" s="109">
        <f t="shared" si="5"/>
        <v>8</v>
      </c>
      <c r="Z72" s="134">
        <f t="shared" si="6"/>
        <v>5.41</v>
      </c>
      <c r="AA72" s="135" t="str">
        <f t="shared" si="9"/>
        <v>TB</v>
      </c>
    </row>
    <row r="73" spans="1:27" ht="20.25" customHeight="1">
      <c r="A73" s="103">
        <v>65</v>
      </c>
      <c r="B73" s="104" t="str">
        <f>'D11CQVT02-N(73+11)'!C72</f>
        <v>Lê Quốc</v>
      </c>
      <c r="C73" s="105" t="str">
        <f>'D11CQVT02-N(73+11)'!D72</f>
        <v>Trung</v>
      </c>
      <c r="D73" s="103" t="str">
        <f>'D11CQVT02-N(73+11)'!B72</f>
        <v>N112101132</v>
      </c>
      <c r="E73" s="106" t="s">
        <v>282</v>
      </c>
      <c r="F73" s="103" t="str">
        <f>'D11CQVT02-N(73+11)'!G72</f>
        <v>Ninh Thuận</v>
      </c>
      <c r="G73" s="107" t="str">
        <f>'D11CQVT02-N(73+11)'!E72</f>
        <v>nam</v>
      </c>
      <c r="H73" s="108">
        <v>5</v>
      </c>
      <c r="I73" s="103"/>
      <c r="J73" s="109">
        <f aca="true" t="shared" si="10" ref="J73:J81">IF(I73="",H73,IF(AND(I73&gt;=5,I73&gt;H73),I73,MAX(H73,I73)))</f>
        <v>5</v>
      </c>
      <c r="K73" s="108">
        <v>7</v>
      </c>
      <c r="L73" s="307"/>
      <c r="M73" s="109">
        <f aca="true" t="shared" si="11" ref="M73:M81">IF(L73="",K73,IF(AND(L73&gt;=5,L73&gt;K73),L73,MAX(K73,L73)))</f>
        <v>7</v>
      </c>
      <c r="N73" s="108">
        <v>5</v>
      </c>
      <c r="O73" s="103"/>
      <c r="P73" s="109">
        <f aca="true" t="shared" si="12" ref="P73:P81">IF(O73="",N73,IF(AND(O73&gt;=5,O73&gt;N73),O73,MAX(N73,O73)))</f>
        <v>5</v>
      </c>
      <c r="Q73" s="108">
        <v>6</v>
      </c>
      <c r="R73" s="103"/>
      <c r="S73" s="109">
        <f aca="true" t="shared" si="13" ref="S73:S81">IF(R73="",Q73,IF(AND(R73&gt;=5,R73&gt;Q73),R73,MAX(Q73,R73)))</f>
        <v>6</v>
      </c>
      <c r="T73" s="108">
        <v>3</v>
      </c>
      <c r="U73" s="295">
        <v>5</v>
      </c>
      <c r="V73" s="109">
        <f aca="true" t="shared" si="14" ref="V73:V81">IF(U73="",T73,IF(AND(U73&gt;=5,U73&gt;T73),U73,MAX(T73,U73)))</f>
        <v>5</v>
      </c>
      <c r="W73" s="108">
        <v>5</v>
      </c>
      <c r="X73" s="103"/>
      <c r="Y73" s="109">
        <f aca="true" t="shared" si="15" ref="Y73:Y81">IF(X73="",W73,IF(AND(X73&gt;=5,X73&gt;W73),X73,MAX(W73,X73)))</f>
        <v>5</v>
      </c>
      <c r="Z73" s="134">
        <f aca="true" t="shared" si="16" ref="Z73:Z91">ROUND(SUMPRODUCT(H73:Y73,$H$8:$Y$8)/SUMIF($H73:$Y73,"&lt;&gt;M",$H$8:$Y$8),2)</f>
        <v>5.68</v>
      </c>
      <c r="AA73" s="135" t="str">
        <f aca="true" t="shared" si="17" ref="AA73:AA91">IF(Z73&gt;=9,"Xuất sắc",IF(Z73&gt;=8,"Giỏi",IF(Z73&gt;=7,"Khá",IF(Z73&gt;=6,"TBK",IF(Z73&gt;=5,"TB",IF(Z73&gt;=4,"Yếu","Kém"))))))</f>
        <v>TB</v>
      </c>
    </row>
    <row r="74" spans="1:27" ht="20.25" customHeight="1">
      <c r="A74" s="103">
        <v>66</v>
      </c>
      <c r="B74" s="104" t="str">
        <f>'D11CQVT02-N(73+11)'!C73</f>
        <v>Hồ Văn</v>
      </c>
      <c r="C74" s="105" t="str">
        <f>'D11CQVT02-N(73+11)'!D73</f>
        <v>Trường</v>
      </c>
      <c r="D74" s="103" t="str">
        <f>'D11CQVT02-N(73+11)'!B73</f>
        <v>N112101133</v>
      </c>
      <c r="E74" s="106" t="s">
        <v>287</v>
      </c>
      <c r="F74" s="103" t="str">
        <f>'D11CQVT02-N(73+11)'!G73</f>
        <v>Quảng Bình</v>
      </c>
      <c r="G74" s="107" t="str">
        <f>'D11CQVT02-N(73+11)'!E73</f>
        <v>nam</v>
      </c>
      <c r="H74" s="108">
        <v>5</v>
      </c>
      <c r="I74" s="103"/>
      <c r="J74" s="109">
        <f t="shared" si="10"/>
        <v>5</v>
      </c>
      <c r="K74" s="108">
        <v>6</v>
      </c>
      <c r="L74" s="307"/>
      <c r="M74" s="109">
        <f t="shared" si="11"/>
        <v>6</v>
      </c>
      <c r="N74" s="108">
        <v>5</v>
      </c>
      <c r="O74" s="103"/>
      <c r="P74" s="109">
        <f t="shared" si="12"/>
        <v>5</v>
      </c>
      <c r="Q74" s="108">
        <v>5</v>
      </c>
      <c r="R74" s="295"/>
      <c r="S74" s="109">
        <f t="shared" si="13"/>
        <v>5</v>
      </c>
      <c r="T74" s="108">
        <v>7</v>
      </c>
      <c r="U74" s="103"/>
      <c r="V74" s="109">
        <f t="shared" si="14"/>
        <v>7</v>
      </c>
      <c r="W74" s="108">
        <v>8</v>
      </c>
      <c r="X74" s="103"/>
      <c r="Y74" s="109">
        <f t="shared" si="15"/>
        <v>8</v>
      </c>
      <c r="Z74" s="134">
        <f t="shared" si="16"/>
        <v>5.5</v>
      </c>
      <c r="AA74" s="135" t="str">
        <f t="shared" si="17"/>
        <v>TB</v>
      </c>
    </row>
    <row r="75" spans="1:27" ht="20.25" customHeight="1">
      <c r="A75" s="103">
        <v>67</v>
      </c>
      <c r="B75" s="104" t="str">
        <f>'D11CQVT02-N(73+11)'!C74</f>
        <v>Hoàng Châu</v>
      </c>
      <c r="C75" s="105" t="str">
        <f>'D11CQVT02-N(73+11)'!D74</f>
        <v>Tuấn</v>
      </c>
      <c r="D75" s="103" t="str">
        <f>'D11CQVT02-N(73+11)'!B74</f>
        <v>N112101134</v>
      </c>
      <c r="E75" s="106" t="s">
        <v>291</v>
      </c>
      <c r="F75" s="103" t="str">
        <f>'D11CQVT02-N(73+11)'!G74</f>
        <v>Hà Tĩnh</v>
      </c>
      <c r="G75" s="107" t="str">
        <f>'D11CQVT02-N(73+11)'!E74</f>
        <v>nam</v>
      </c>
      <c r="H75" s="108">
        <v>6</v>
      </c>
      <c r="I75" s="103"/>
      <c r="J75" s="109">
        <f t="shared" si="10"/>
        <v>6</v>
      </c>
      <c r="K75" s="108">
        <v>5</v>
      </c>
      <c r="L75" s="307"/>
      <c r="M75" s="109">
        <f t="shared" si="11"/>
        <v>5</v>
      </c>
      <c r="N75" s="108">
        <v>7</v>
      </c>
      <c r="O75" s="103"/>
      <c r="P75" s="109">
        <f t="shared" si="12"/>
        <v>7</v>
      </c>
      <c r="Q75" s="108">
        <v>3</v>
      </c>
      <c r="R75" s="295">
        <v>5</v>
      </c>
      <c r="S75" s="109">
        <f t="shared" si="13"/>
        <v>5</v>
      </c>
      <c r="T75" s="108">
        <v>3</v>
      </c>
      <c r="U75" s="295">
        <v>6</v>
      </c>
      <c r="V75" s="109">
        <f t="shared" si="14"/>
        <v>6</v>
      </c>
      <c r="W75" s="108">
        <v>10</v>
      </c>
      <c r="X75" s="103"/>
      <c r="Y75" s="109">
        <f t="shared" si="15"/>
        <v>10</v>
      </c>
      <c r="Z75" s="134">
        <f t="shared" si="16"/>
        <v>5.73</v>
      </c>
      <c r="AA75" s="135" t="str">
        <f t="shared" si="17"/>
        <v>TB</v>
      </c>
    </row>
    <row r="76" spans="1:27" ht="20.25" customHeight="1">
      <c r="A76" s="103">
        <v>68</v>
      </c>
      <c r="B76" s="104" t="str">
        <f>'D11CQVT02-N(73+11)'!C75</f>
        <v>Võ Thanh</v>
      </c>
      <c r="C76" s="105" t="str">
        <f>'D11CQVT02-N(73+11)'!D75</f>
        <v>Tuấn</v>
      </c>
      <c r="D76" s="103" t="str">
        <f>'D11CQVT02-N(73+11)'!B75</f>
        <v>N112101135</v>
      </c>
      <c r="E76" s="106" t="s">
        <v>294</v>
      </c>
      <c r="F76" s="103" t="str">
        <f>'D11CQVT02-N(73+11)'!G75</f>
        <v>Tây Ninh</v>
      </c>
      <c r="G76" s="107" t="str">
        <f>'D11CQVT02-N(73+11)'!E75</f>
        <v>nam</v>
      </c>
      <c r="H76" s="108">
        <v>6</v>
      </c>
      <c r="I76" s="103"/>
      <c r="J76" s="109">
        <f t="shared" si="10"/>
        <v>6</v>
      </c>
      <c r="K76" s="108">
        <v>4</v>
      </c>
      <c r="L76" s="307">
        <v>4</v>
      </c>
      <c r="M76" s="109">
        <f t="shared" si="11"/>
        <v>4</v>
      </c>
      <c r="N76" s="108">
        <v>5</v>
      </c>
      <c r="O76" s="103"/>
      <c r="P76" s="109">
        <f t="shared" si="12"/>
        <v>5</v>
      </c>
      <c r="Q76" s="108">
        <v>5</v>
      </c>
      <c r="R76" s="295"/>
      <c r="S76" s="109">
        <f t="shared" si="13"/>
        <v>5</v>
      </c>
      <c r="T76" s="108">
        <v>5</v>
      </c>
      <c r="U76" s="103"/>
      <c r="V76" s="109">
        <f t="shared" si="14"/>
        <v>5</v>
      </c>
      <c r="W76" s="108">
        <v>8</v>
      </c>
      <c r="X76" s="103"/>
      <c r="Y76" s="109">
        <f t="shared" si="15"/>
        <v>8</v>
      </c>
      <c r="Z76" s="134">
        <f t="shared" si="16"/>
        <v>5</v>
      </c>
      <c r="AA76" s="135" t="str">
        <f t="shared" si="17"/>
        <v>TB</v>
      </c>
    </row>
    <row r="77" spans="1:27" ht="20.25" customHeight="1">
      <c r="A77" s="103">
        <v>69</v>
      </c>
      <c r="B77" s="104" t="str">
        <f>'D11CQVT02-N(73+11)'!C76</f>
        <v>Lê Thanh</v>
      </c>
      <c r="C77" s="105" t="str">
        <f>'D11CQVT02-N(73+11)'!D76</f>
        <v>Tùng</v>
      </c>
      <c r="D77" s="103" t="str">
        <f>'D11CQVT02-N(73+11)'!B76</f>
        <v>N112101136</v>
      </c>
      <c r="E77" s="106" t="s">
        <v>298</v>
      </c>
      <c r="F77" s="103" t="str">
        <f>'D11CQVT02-N(73+11)'!G76</f>
        <v>TpHCM</v>
      </c>
      <c r="G77" s="107" t="str">
        <f>'D11CQVT02-N(73+11)'!E76</f>
        <v>nam</v>
      </c>
      <c r="H77" s="108">
        <v>7</v>
      </c>
      <c r="I77" s="103"/>
      <c r="J77" s="109">
        <f t="shared" si="10"/>
        <v>7</v>
      </c>
      <c r="K77" s="108">
        <v>6</v>
      </c>
      <c r="L77" s="307"/>
      <c r="M77" s="109">
        <f t="shared" si="11"/>
        <v>6</v>
      </c>
      <c r="N77" s="108">
        <v>5</v>
      </c>
      <c r="O77" s="103"/>
      <c r="P77" s="109">
        <f t="shared" si="12"/>
        <v>5</v>
      </c>
      <c r="Q77" s="108">
        <v>6</v>
      </c>
      <c r="R77" s="103"/>
      <c r="S77" s="109">
        <f t="shared" si="13"/>
        <v>6</v>
      </c>
      <c r="T77" s="108">
        <v>4</v>
      </c>
      <c r="U77" s="295">
        <v>6</v>
      </c>
      <c r="V77" s="109">
        <f t="shared" si="14"/>
        <v>6</v>
      </c>
      <c r="W77" s="108">
        <v>7</v>
      </c>
      <c r="X77" s="103"/>
      <c r="Y77" s="109">
        <f t="shared" si="15"/>
        <v>7</v>
      </c>
      <c r="Z77" s="134">
        <f t="shared" si="16"/>
        <v>6.05</v>
      </c>
      <c r="AA77" s="135" t="str">
        <f t="shared" si="17"/>
        <v>TBK</v>
      </c>
    </row>
    <row r="78" spans="1:27" ht="20.25" customHeight="1">
      <c r="A78" s="103">
        <v>70</v>
      </c>
      <c r="B78" s="104" t="str">
        <f>'D11CQVT02-N(73+11)'!C77</f>
        <v>Phan Thị Thu</v>
      </c>
      <c r="C78" s="105" t="str">
        <f>'D11CQVT02-N(73+11)'!D77</f>
        <v>Tuyết</v>
      </c>
      <c r="D78" s="103" t="str">
        <f>'D11CQVT02-N(73+11)'!B77</f>
        <v>N112101137</v>
      </c>
      <c r="E78" s="106" t="s">
        <v>302</v>
      </c>
      <c r="F78" s="103" t="str">
        <f>'D11CQVT02-N(73+11)'!G77</f>
        <v>TpHCM</v>
      </c>
      <c r="G78" s="107" t="str">
        <f>'D11CQVT02-N(73+11)'!E77</f>
        <v>nữ</v>
      </c>
      <c r="H78" s="108">
        <v>7</v>
      </c>
      <c r="I78" s="103"/>
      <c r="J78" s="109">
        <f t="shared" si="10"/>
        <v>7</v>
      </c>
      <c r="K78" s="108">
        <v>7</v>
      </c>
      <c r="L78" s="307"/>
      <c r="M78" s="109">
        <f t="shared" si="11"/>
        <v>7</v>
      </c>
      <c r="N78" s="108">
        <v>10</v>
      </c>
      <c r="O78" s="103"/>
      <c r="P78" s="109">
        <f t="shared" si="12"/>
        <v>10</v>
      </c>
      <c r="Q78" s="108">
        <v>5</v>
      </c>
      <c r="R78" s="295"/>
      <c r="S78" s="109">
        <f t="shared" si="13"/>
        <v>5</v>
      </c>
      <c r="T78" s="108">
        <v>6</v>
      </c>
      <c r="U78" s="103"/>
      <c r="V78" s="109">
        <f t="shared" si="14"/>
        <v>6</v>
      </c>
      <c r="W78" s="108">
        <v>7</v>
      </c>
      <c r="X78" s="103"/>
      <c r="Y78" s="109">
        <f t="shared" si="15"/>
        <v>7</v>
      </c>
      <c r="Z78" s="134">
        <f t="shared" si="16"/>
        <v>6.95</v>
      </c>
      <c r="AA78" s="135" t="str">
        <f t="shared" si="17"/>
        <v>TBK</v>
      </c>
    </row>
    <row r="79" spans="1:27" ht="20.25" customHeight="1">
      <c r="A79" s="103">
        <v>71</v>
      </c>
      <c r="B79" s="104" t="str">
        <f>'D11CQVT02-N(73+11)'!C78</f>
        <v>Bùi Ngọc</v>
      </c>
      <c r="C79" s="105" t="str">
        <f>'D11CQVT02-N(73+11)'!D78</f>
        <v>Việt</v>
      </c>
      <c r="D79" s="103" t="str">
        <f>'D11CQVT02-N(73+11)'!B78</f>
        <v>N112101138</v>
      </c>
      <c r="E79" s="106" t="s">
        <v>306</v>
      </c>
      <c r="F79" s="103" t="str">
        <f>'D11CQVT02-N(73+11)'!G78</f>
        <v>Quảng Bình</v>
      </c>
      <c r="G79" s="107" t="str">
        <f>'D11CQVT02-N(73+11)'!E78</f>
        <v>nam</v>
      </c>
      <c r="H79" s="108">
        <v>4</v>
      </c>
      <c r="I79" s="307">
        <v>5</v>
      </c>
      <c r="J79" s="109">
        <f t="shared" si="10"/>
        <v>5</v>
      </c>
      <c r="K79" s="108">
        <v>7</v>
      </c>
      <c r="L79" s="307"/>
      <c r="M79" s="109">
        <f t="shared" si="11"/>
        <v>7</v>
      </c>
      <c r="N79" s="108">
        <v>5</v>
      </c>
      <c r="O79" s="103"/>
      <c r="P79" s="109">
        <f t="shared" si="12"/>
        <v>5</v>
      </c>
      <c r="Q79" s="108">
        <v>5</v>
      </c>
      <c r="R79" s="295"/>
      <c r="S79" s="109">
        <f t="shared" si="13"/>
        <v>5</v>
      </c>
      <c r="T79" s="108">
        <v>6</v>
      </c>
      <c r="U79" s="103"/>
      <c r="V79" s="109">
        <f t="shared" si="14"/>
        <v>6</v>
      </c>
      <c r="W79" s="108">
        <v>8</v>
      </c>
      <c r="X79" s="103"/>
      <c r="Y79" s="109">
        <f t="shared" si="15"/>
        <v>8</v>
      </c>
      <c r="Z79" s="134">
        <f t="shared" si="16"/>
        <v>5.59</v>
      </c>
      <c r="AA79" s="135" t="str">
        <f t="shared" si="17"/>
        <v>TB</v>
      </c>
    </row>
    <row r="80" spans="1:27" ht="20.25" customHeight="1">
      <c r="A80" s="103">
        <v>72</v>
      </c>
      <c r="B80" s="104" t="str">
        <f>'D11CQVT02-N(73+11)'!C79</f>
        <v>Lê Nguyễn Nhật</v>
      </c>
      <c r="C80" s="105" t="str">
        <f>'D11CQVT02-N(73+11)'!D79</f>
        <v>Vũ</v>
      </c>
      <c r="D80" s="103" t="str">
        <f>'D11CQVT02-N(73+11)'!B79</f>
        <v>N112101139</v>
      </c>
      <c r="E80" s="106" t="s">
        <v>310</v>
      </c>
      <c r="F80" s="103" t="str">
        <f>'D11CQVT02-N(73+11)'!G79</f>
        <v>Lâm Đồng</v>
      </c>
      <c r="G80" s="107" t="str">
        <f>'D11CQVT02-N(73+11)'!E79</f>
        <v>nam</v>
      </c>
      <c r="H80" s="108">
        <v>7</v>
      </c>
      <c r="I80" s="103"/>
      <c r="J80" s="109">
        <f t="shared" si="10"/>
        <v>7</v>
      </c>
      <c r="K80" s="108">
        <v>7</v>
      </c>
      <c r="L80" s="307"/>
      <c r="M80" s="109">
        <f t="shared" si="11"/>
        <v>7</v>
      </c>
      <c r="N80" s="108">
        <v>8</v>
      </c>
      <c r="O80" s="103"/>
      <c r="P80" s="109">
        <f t="shared" si="12"/>
        <v>8</v>
      </c>
      <c r="Q80" s="108">
        <v>6</v>
      </c>
      <c r="R80" s="103"/>
      <c r="S80" s="109">
        <f t="shared" si="13"/>
        <v>6</v>
      </c>
      <c r="T80" s="108">
        <v>7</v>
      </c>
      <c r="U80" s="103"/>
      <c r="V80" s="109">
        <f t="shared" si="14"/>
        <v>7</v>
      </c>
      <c r="W80" s="108">
        <v>7</v>
      </c>
      <c r="X80" s="103"/>
      <c r="Y80" s="109">
        <f t="shared" si="15"/>
        <v>7</v>
      </c>
      <c r="Z80" s="134">
        <f t="shared" si="16"/>
        <v>6.95</v>
      </c>
      <c r="AA80" s="135" t="str">
        <f t="shared" si="17"/>
        <v>TBK</v>
      </c>
    </row>
    <row r="81" spans="1:27" ht="20.25" customHeight="1">
      <c r="A81" s="103">
        <v>73</v>
      </c>
      <c r="B81" s="104" t="str">
        <f>'D11CQVT02-N(73+11)'!C80</f>
        <v>Tô Duy</v>
      </c>
      <c r="C81" s="105" t="str">
        <f>'D11CQVT02-N(73+11)'!D80</f>
        <v>Vũ</v>
      </c>
      <c r="D81" s="103" t="str">
        <f>'D11CQVT02-N(73+11)'!B80</f>
        <v>N112101140</v>
      </c>
      <c r="E81" s="106" t="s">
        <v>313</v>
      </c>
      <c r="F81" s="103" t="str">
        <f>'D11CQVT02-N(73+11)'!G80</f>
        <v>Quảng Nam</v>
      </c>
      <c r="G81" s="107" t="str">
        <f>'D11CQVT02-N(73+11)'!E80</f>
        <v>nam</v>
      </c>
      <c r="H81" s="240">
        <v>6</v>
      </c>
      <c r="I81" s="241"/>
      <c r="J81" s="242">
        <f t="shared" si="10"/>
        <v>6</v>
      </c>
      <c r="K81" s="240">
        <v>6</v>
      </c>
      <c r="L81" s="359"/>
      <c r="M81" s="242">
        <f t="shared" si="11"/>
        <v>6</v>
      </c>
      <c r="N81" s="240">
        <v>6</v>
      </c>
      <c r="O81" s="241"/>
      <c r="P81" s="242">
        <f t="shared" si="12"/>
        <v>6</v>
      </c>
      <c r="Q81" s="240">
        <v>5</v>
      </c>
      <c r="R81" s="360"/>
      <c r="S81" s="242">
        <f t="shared" si="13"/>
        <v>5</v>
      </c>
      <c r="T81" s="240">
        <v>6</v>
      </c>
      <c r="U81" s="241"/>
      <c r="V81" s="242">
        <f t="shared" si="14"/>
        <v>6</v>
      </c>
      <c r="W81" s="240">
        <v>8</v>
      </c>
      <c r="X81" s="241"/>
      <c r="Y81" s="242">
        <f t="shared" si="15"/>
        <v>8</v>
      </c>
      <c r="Z81" s="134">
        <f t="shared" si="16"/>
        <v>5.77</v>
      </c>
      <c r="AA81" s="135" t="str">
        <f t="shared" si="17"/>
        <v>TB</v>
      </c>
    </row>
    <row r="82" spans="1:27" s="327" customFormat="1" ht="20.25" customHeight="1">
      <c r="A82" s="316">
        <v>74</v>
      </c>
      <c r="B82" s="317" t="s">
        <v>15</v>
      </c>
      <c r="C82" s="318" t="s">
        <v>290</v>
      </c>
      <c r="D82" s="316">
        <v>409160108</v>
      </c>
      <c r="E82" s="319" t="s">
        <v>402</v>
      </c>
      <c r="F82" s="316" t="s">
        <v>39</v>
      </c>
      <c r="G82" s="320" t="s">
        <v>17</v>
      </c>
      <c r="H82" s="361">
        <v>5</v>
      </c>
      <c r="I82" s="362"/>
      <c r="J82" s="362">
        <f aca="true" t="shared" si="18" ref="J82:J91">IF(I82="",H82,IF(H82&gt;=5,I82,MAX(H82,I82)))</f>
        <v>5</v>
      </c>
      <c r="K82" s="362">
        <v>5</v>
      </c>
      <c r="L82" s="362"/>
      <c r="M82" s="362">
        <f aca="true" t="shared" si="19" ref="M82:M91">IF(L82="",K82,IF(K82&gt;=5,L82,MAX(K82,L82)))</f>
        <v>5</v>
      </c>
      <c r="N82" s="362">
        <v>5</v>
      </c>
      <c r="O82" s="362"/>
      <c r="P82" s="362">
        <f aca="true" t="shared" si="20" ref="P82:P91">IF(O82="",N82,IF(N82&gt;=5,O82,MAX(N82,O82)))</f>
        <v>5</v>
      </c>
      <c r="Q82" s="362">
        <v>4</v>
      </c>
      <c r="R82" s="362"/>
      <c r="S82" s="362">
        <f aca="true" t="shared" si="21" ref="S82:S91">IF(R82="",Q82,IF(Q82&gt;=5,R82,MAX(Q82,R82)))</f>
        <v>4</v>
      </c>
      <c r="T82" s="361">
        <v>1</v>
      </c>
      <c r="U82" s="362"/>
      <c r="V82" s="362">
        <f aca="true" t="shared" si="22" ref="V82:V91">IF(U82="",T82,IF(T82&gt;=5,U82,MAX(T82,U82)))</f>
        <v>1</v>
      </c>
      <c r="W82" s="362">
        <v>9</v>
      </c>
      <c r="X82" s="362"/>
      <c r="Y82" s="362">
        <f aca="true" t="shared" si="23" ref="Y82:Y91">IF(X82="",W82,IF(W82&gt;=5,X82,MAX(W82,X82)))</f>
        <v>9</v>
      </c>
      <c r="Z82" s="321">
        <f t="shared" si="16"/>
        <v>4.23</v>
      </c>
      <c r="AA82" s="326" t="str">
        <f t="shared" si="17"/>
        <v>Yếu</v>
      </c>
    </row>
    <row r="83" spans="1:27" s="327" customFormat="1" ht="20.25" customHeight="1">
      <c r="A83" s="316">
        <v>75</v>
      </c>
      <c r="B83" s="328" t="s">
        <v>316</v>
      </c>
      <c r="C83" s="329" t="s">
        <v>317</v>
      </c>
      <c r="D83" s="330" t="s">
        <v>315</v>
      </c>
      <c r="E83" s="331" t="s">
        <v>371</v>
      </c>
      <c r="F83" s="332" t="s">
        <v>318</v>
      </c>
      <c r="G83" s="333" t="s">
        <v>17</v>
      </c>
      <c r="H83" s="361"/>
      <c r="I83" s="363"/>
      <c r="J83" s="362">
        <f t="shared" si="18"/>
        <v>0</v>
      </c>
      <c r="K83" s="363">
        <v>2</v>
      </c>
      <c r="L83" s="363"/>
      <c r="M83" s="362">
        <f t="shared" si="19"/>
        <v>2</v>
      </c>
      <c r="N83" s="363">
        <v>5</v>
      </c>
      <c r="O83" s="363"/>
      <c r="P83" s="362">
        <f t="shared" si="20"/>
        <v>5</v>
      </c>
      <c r="Q83" s="363">
        <v>0</v>
      </c>
      <c r="R83" s="363"/>
      <c r="S83" s="362">
        <f t="shared" si="21"/>
        <v>0</v>
      </c>
      <c r="T83" s="361">
        <v>3</v>
      </c>
      <c r="U83" s="363"/>
      <c r="V83" s="362">
        <f t="shared" si="22"/>
        <v>3</v>
      </c>
      <c r="W83" s="363">
        <v>9</v>
      </c>
      <c r="X83" s="363"/>
      <c r="Y83" s="362">
        <f t="shared" si="23"/>
        <v>9</v>
      </c>
      <c r="Z83" s="321">
        <f t="shared" si="16"/>
        <v>1.77</v>
      </c>
      <c r="AA83" s="326" t="str">
        <f t="shared" si="17"/>
        <v>Kém</v>
      </c>
    </row>
    <row r="84" spans="1:27" s="327" customFormat="1" ht="20.25" customHeight="1">
      <c r="A84" s="316">
        <v>76</v>
      </c>
      <c r="B84" s="328" t="s">
        <v>325</v>
      </c>
      <c r="C84" s="329" t="s">
        <v>281</v>
      </c>
      <c r="D84" s="330" t="s">
        <v>324</v>
      </c>
      <c r="E84" s="331" t="s">
        <v>403</v>
      </c>
      <c r="F84" s="332" t="s">
        <v>139</v>
      </c>
      <c r="G84" s="320" t="s">
        <v>17</v>
      </c>
      <c r="H84" s="368">
        <v>5</v>
      </c>
      <c r="I84" s="369"/>
      <c r="J84" s="369">
        <f t="shared" si="18"/>
        <v>5</v>
      </c>
      <c r="K84" s="369">
        <v>2</v>
      </c>
      <c r="L84" s="369">
        <v>6</v>
      </c>
      <c r="M84" s="369">
        <f t="shared" si="19"/>
        <v>6</v>
      </c>
      <c r="N84" s="369">
        <v>2</v>
      </c>
      <c r="O84" s="369">
        <v>2</v>
      </c>
      <c r="P84" s="369">
        <f t="shared" si="20"/>
        <v>2</v>
      </c>
      <c r="Q84" s="369">
        <v>3</v>
      </c>
      <c r="R84" s="369">
        <v>0</v>
      </c>
      <c r="S84" s="369">
        <f t="shared" si="21"/>
        <v>3</v>
      </c>
      <c r="T84" s="368">
        <v>2</v>
      </c>
      <c r="U84" s="369">
        <v>5</v>
      </c>
      <c r="V84" s="369">
        <f t="shared" si="22"/>
        <v>5</v>
      </c>
      <c r="W84" s="369">
        <v>10</v>
      </c>
      <c r="X84" s="369"/>
      <c r="Y84" s="369">
        <f t="shared" si="23"/>
        <v>10</v>
      </c>
      <c r="Z84" s="321">
        <f t="shared" si="16"/>
        <v>4.23</v>
      </c>
      <c r="AA84" s="326" t="str">
        <f t="shared" si="17"/>
        <v>Yếu</v>
      </c>
    </row>
    <row r="85" spans="1:27" s="327" customFormat="1" ht="20.25" customHeight="1">
      <c r="A85" s="316">
        <v>77</v>
      </c>
      <c r="B85" s="334" t="s">
        <v>327</v>
      </c>
      <c r="C85" s="335" t="s">
        <v>328</v>
      </c>
      <c r="D85" s="336" t="s">
        <v>326</v>
      </c>
      <c r="E85" s="331" t="s">
        <v>373</v>
      </c>
      <c r="F85" s="332" t="s">
        <v>172</v>
      </c>
      <c r="G85" s="333" t="s">
        <v>17</v>
      </c>
      <c r="H85" s="370"/>
      <c r="I85" s="365"/>
      <c r="J85" s="371">
        <f t="shared" si="18"/>
        <v>0</v>
      </c>
      <c r="K85" s="365">
        <v>2</v>
      </c>
      <c r="L85" s="365">
        <v>2</v>
      </c>
      <c r="M85" s="371">
        <f t="shared" si="19"/>
        <v>2</v>
      </c>
      <c r="N85" s="365">
        <v>1</v>
      </c>
      <c r="O85" s="365">
        <v>2</v>
      </c>
      <c r="P85" s="371">
        <f t="shared" si="20"/>
        <v>2</v>
      </c>
      <c r="Q85" s="365">
        <v>6</v>
      </c>
      <c r="R85" s="365"/>
      <c r="S85" s="371">
        <f t="shared" si="21"/>
        <v>6</v>
      </c>
      <c r="T85" s="370">
        <v>1</v>
      </c>
      <c r="U85" s="365">
        <v>3</v>
      </c>
      <c r="V85" s="371">
        <f t="shared" si="22"/>
        <v>3</v>
      </c>
      <c r="W85" s="365">
        <v>7</v>
      </c>
      <c r="X85" s="365"/>
      <c r="Y85" s="371">
        <f t="shared" si="23"/>
        <v>7</v>
      </c>
      <c r="Z85" s="321">
        <f t="shared" si="16"/>
        <v>2.59</v>
      </c>
      <c r="AA85" s="326" t="str">
        <f t="shared" si="17"/>
        <v>Kém</v>
      </c>
    </row>
    <row r="86" spans="1:27" s="327" customFormat="1" ht="20.25" customHeight="1">
      <c r="A86" s="316">
        <v>78</v>
      </c>
      <c r="B86" s="337" t="s">
        <v>331</v>
      </c>
      <c r="C86" s="338" t="s">
        <v>86</v>
      </c>
      <c r="D86" s="336" t="s">
        <v>330</v>
      </c>
      <c r="E86" s="339" t="s">
        <v>404</v>
      </c>
      <c r="F86" s="332" t="s">
        <v>49</v>
      </c>
      <c r="G86" s="340" t="s">
        <v>17</v>
      </c>
      <c r="H86" s="370"/>
      <c r="I86" s="365"/>
      <c r="J86" s="371">
        <f t="shared" si="18"/>
        <v>0</v>
      </c>
      <c r="K86" s="365">
        <v>4</v>
      </c>
      <c r="L86" s="365">
        <v>6</v>
      </c>
      <c r="M86" s="371">
        <f t="shared" si="19"/>
        <v>6</v>
      </c>
      <c r="N86" s="365">
        <v>4</v>
      </c>
      <c r="O86" s="365">
        <v>1</v>
      </c>
      <c r="P86" s="371">
        <f t="shared" si="20"/>
        <v>4</v>
      </c>
      <c r="Q86" s="365">
        <v>6</v>
      </c>
      <c r="R86" s="365"/>
      <c r="S86" s="371">
        <f t="shared" si="21"/>
        <v>6</v>
      </c>
      <c r="T86" s="370">
        <v>5</v>
      </c>
      <c r="U86" s="365"/>
      <c r="V86" s="371">
        <f t="shared" si="22"/>
        <v>5</v>
      </c>
      <c r="W86" s="365">
        <v>5</v>
      </c>
      <c r="X86" s="365"/>
      <c r="Y86" s="371">
        <f t="shared" si="23"/>
        <v>5</v>
      </c>
      <c r="Z86" s="321">
        <f t="shared" si="16"/>
        <v>4.14</v>
      </c>
      <c r="AA86" s="326" t="str">
        <f t="shared" si="17"/>
        <v>Yếu</v>
      </c>
    </row>
    <row r="87" spans="1:27" s="327" customFormat="1" ht="20.25" customHeight="1">
      <c r="A87" s="316">
        <v>79</v>
      </c>
      <c r="B87" s="337" t="s">
        <v>333</v>
      </c>
      <c r="C87" s="338" t="s">
        <v>334</v>
      </c>
      <c r="D87" s="336" t="s">
        <v>332</v>
      </c>
      <c r="E87" s="339" t="s">
        <v>375</v>
      </c>
      <c r="F87" s="332" t="s">
        <v>19</v>
      </c>
      <c r="G87" s="340" t="s">
        <v>17</v>
      </c>
      <c r="H87" s="370">
        <v>5</v>
      </c>
      <c r="I87" s="365"/>
      <c r="J87" s="371">
        <f t="shared" si="18"/>
        <v>5</v>
      </c>
      <c r="K87" s="365">
        <v>3</v>
      </c>
      <c r="L87" s="365"/>
      <c r="M87" s="371">
        <f t="shared" si="19"/>
        <v>3</v>
      </c>
      <c r="N87" s="365">
        <v>3</v>
      </c>
      <c r="O87" s="365">
        <v>2</v>
      </c>
      <c r="P87" s="371">
        <f t="shared" si="20"/>
        <v>3</v>
      </c>
      <c r="Q87" s="365">
        <v>8</v>
      </c>
      <c r="R87" s="365"/>
      <c r="S87" s="371">
        <f t="shared" si="21"/>
        <v>8</v>
      </c>
      <c r="T87" s="370">
        <v>3</v>
      </c>
      <c r="U87" s="365">
        <v>4</v>
      </c>
      <c r="V87" s="371">
        <f t="shared" si="22"/>
        <v>4</v>
      </c>
      <c r="W87" s="365">
        <v>0</v>
      </c>
      <c r="X87" s="365"/>
      <c r="Y87" s="371">
        <f t="shared" si="23"/>
        <v>0</v>
      </c>
      <c r="Z87" s="321">
        <f t="shared" si="16"/>
        <v>4.73</v>
      </c>
      <c r="AA87" s="326" t="str">
        <f t="shared" si="17"/>
        <v>Yếu</v>
      </c>
    </row>
    <row r="88" spans="1:27" s="344" customFormat="1" ht="19.5" customHeight="1">
      <c r="A88" s="316">
        <v>80</v>
      </c>
      <c r="B88" s="337" t="s">
        <v>152</v>
      </c>
      <c r="C88" s="338" t="s">
        <v>132</v>
      </c>
      <c r="D88" s="336" t="s">
        <v>335</v>
      </c>
      <c r="E88" s="341" t="s">
        <v>405</v>
      </c>
      <c r="F88" s="342" t="s">
        <v>318</v>
      </c>
      <c r="G88" s="343" t="s">
        <v>17</v>
      </c>
      <c r="H88" s="370">
        <v>5</v>
      </c>
      <c r="I88" s="371"/>
      <c r="J88" s="371">
        <f t="shared" si="18"/>
        <v>5</v>
      </c>
      <c r="K88" s="371">
        <v>6</v>
      </c>
      <c r="L88" s="371"/>
      <c r="M88" s="371">
        <f t="shared" si="19"/>
        <v>6</v>
      </c>
      <c r="N88" s="371"/>
      <c r="O88" s="371">
        <v>5</v>
      </c>
      <c r="P88" s="371">
        <f t="shared" si="20"/>
        <v>5</v>
      </c>
      <c r="Q88" s="371">
        <v>5</v>
      </c>
      <c r="R88" s="371"/>
      <c r="S88" s="371">
        <f t="shared" si="21"/>
        <v>5</v>
      </c>
      <c r="T88" s="370">
        <v>3</v>
      </c>
      <c r="U88" s="371">
        <v>6</v>
      </c>
      <c r="V88" s="371">
        <f t="shared" si="22"/>
        <v>6</v>
      </c>
      <c r="W88" s="371">
        <v>6</v>
      </c>
      <c r="X88" s="371"/>
      <c r="Y88" s="371">
        <f t="shared" si="23"/>
        <v>6</v>
      </c>
      <c r="Z88" s="321">
        <f t="shared" si="16"/>
        <v>5.36</v>
      </c>
      <c r="AA88" s="326" t="str">
        <f t="shared" si="17"/>
        <v>TB</v>
      </c>
    </row>
    <row r="89" spans="1:27" s="344" customFormat="1" ht="19.5" customHeight="1">
      <c r="A89" s="316">
        <v>81</v>
      </c>
      <c r="B89" s="337" t="s">
        <v>337</v>
      </c>
      <c r="C89" s="338" t="s">
        <v>338</v>
      </c>
      <c r="D89" s="336" t="s">
        <v>336</v>
      </c>
      <c r="E89" s="341" t="s">
        <v>374</v>
      </c>
      <c r="F89" s="342" t="s">
        <v>339</v>
      </c>
      <c r="G89" s="343" t="s">
        <v>17</v>
      </c>
      <c r="H89" s="370">
        <v>3</v>
      </c>
      <c r="I89" s="371"/>
      <c r="J89" s="371">
        <f t="shared" si="18"/>
        <v>3</v>
      </c>
      <c r="K89" s="371"/>
      <c r="L89" s="371"/>
      <c r="M89" s="371">
        <f t="shared" si="19"/>
        <v>0</v>
      </c>
      <c r="N89" s="371">
        <v>4</v>
      </c>
      <c r="O89" s="371"/>
      <c r="P89" s="371">
        <f t="shared" si="20"/>
        <v>4</v>
      </c>
      <c r="Q89" s="371">
        <v>5</v>
      </c>
      <c r="R89" s="371"/>
      <c r="S89" s="371">
        <f t="shared" si="21"/>
        <v>5</v>
      </c>
      <c r="T89" s="370">
        <v>5</v>
      </c>
      <c r="U89" s="371"/>
      <c r="V89" s="371">
        <f t="shared" si="22"/>
        <v>5</v>
      </c>
      <c r="W89" s="371">
        <v>0</v>
      </c>
      <c r="X89" s="371"/>
      <c r="Y89" s="371">
        <f t="shared" si="23"/>
        <v>0</v>
      </c>
      <c r="Z89" s="321">
        <f t="shared" si="16"/>
        <v>3.23</v>
      </c>
      <c r="AA89" s="326" t="str">
        <f t="shared" si="17"/>
        <v>Kém</v>
      </c>
    </row>
    <row r="90" spans="1:27" s="344" customFormat="1" ht="19.5" customHeight="1">
      <c r="A90" s="316">
        <v>82</v>
      </c>
      <c r="B90" s="337" t="s">
        <v>341</v>
      </c>
      <c r="C90" s="338" t="s">
        <v>297</v>
      </c>
      <c r="D90" s="336" t="s">
        <v>340</v>
      </c>
      <c r="E90" s="341" t="s">
        <v>406</v>
      </c>
      <c r="F90" s="342" t="s">
        <v>150</v>
      </c>
      <c r="G90" s="343" t="s">
        <v>17</v>
      </c>
      <c r="H90" s="370"/>
      <c r="I90" s="371"/>
      <c r="J90" s="371">
        <f t="shared" si="18"/>
        <v>0</v>
      </c>
      <c r="K90" s="371">
        <v>6</v>
      </c>
      <c r="L90" s="371"/>
      <c r="M90" s="371">
        <f t="shared" si="19"/>
        <v>6</v>
      </c>
      <c r="N90" s="371">
        <v>3</v>
      </c>
      <c r="O90" s="371"/>
      <c r="P90" s="371">
        <f t="shared" si="20"/>
        <v>3</v>
      </c>
      <c r="Q90" s="371">
        <v>8</v>
      </c>
      <c r="R90" s="371"/>
      <c r="S90" s="371">
        <f t="shared" si="21"/>
        <v>8</v>
      </c>
      <c r="T90" s="370">
        <v>5</v>
      </c>
      <c r="U90" s="371"/>
      <c r="V90" s="371">
        <f t="shared" si="22"/>
        <v>5</v>
      </c>
      <c r="W90" s="371">
        <v>7</v>
      </c>
      <c r="X90" s="371"/>
      <c r="Y90" s="371">
        <f t="shared" si="23"/>
        <v>7</v>
      </c>
      <c r="Z90" s="321">
        <f t="shared" si="16"/>
        <v>4.41</v>
      </c>
      <c r="AA90" s="326" t="str">
        <f t="shared" si="17"/>
        <v>Yếu</v>
      </c>
    </row>
    <row r="91" spans="1:27" s="344" customFormat="1" ht="19.5" customHeight="1">
      <c r="A91" s="345">
        <v>83</v>
      </c>
      <c r="B91" s="346" t="s">
        <v>343</v>
      </c>
      <c r="C91" s="347" t="s">
        <v>309</v>
      </c>
      <c r="D91" s="348" t="s">
        <v>342</v>
      </c>
      <c r="E91" s="349" t="s">
        <v>407</v>
      </c>
      <c r="F91" s="350" t="s">
        <v>200</v>
      </c>
      <c r="G91" s="351" t="s">
        <v>17</v>
      </c>
      <c r="H91" s="372">
        <v>3</v>
      </c>
      <c r="I91" s="373">
        <v>6</v>
      </c>
      <c r="J91" s="373">
        <f t="shared" si="18"/>
        <v>6</v>
      </c>
      <c r="K91" s="373">
        <v>6</v>
      </c>
      <c r="L91" s="373"/>
      <c r="M91" s="373">
        <f t="shared" si="19"/>
        <v>6</v>
      </c>
      <c r="N91" s="373">
        <v>1</v>
      </c>
      <c r="O91" s="373">
        <v>4</v>
      </c>
      <c r="P91" s="373">
        <f t="shared" si="20"/>
        <v>4</v>
      </c>
      <c r="Q91" s="373">
        <v>4</v>
      </c>
      <c r="R91" s="373">
        <v>0</v>
      </c>
      <c r="S91" s="373">
        <f t="shared" si="21"/>
        <v>4</v>
      </c>
      <c r="T91" s="372">
        <v>5</v>
      </c>
      <c r="U91" s="373"/>
      <c r="V91" s="373">
        <f t="shared" si="22"/>
        <v>5</v>
      </c>
      <c r="W91" s="373">
        <v>6</v>
      </c>
      <c r="X91" s="373"/>
      <c r="Y91" s="373">
        <f t="shared" si="23"/>
        <v>6</v>
      </c>
      <c r="Z91" s="352">
        <f t="shared" si="16"/>
        <v>5.05</v>
      </c>
      <c r="AA91" s="353" t="str">
        <f t="shared" si="17"/>
        <v>TB</v>
      </c>
    </row>
    <row r="92" spans="1:26" s="112" customFormat="1" ht="33.75" customHeight="1">
      <c r="A92" s="110"/>
      <c r="H92" s="93"/>
      <c r="I92" s="308"/>
      <c r="J92" s="93"/>
      <c r="K92" s="93"/>
      <c r="L92" s="308"/>
      <c r="M92" s="93"/>
      <c r="N92" s="93"/>
      <c r="O92" s="308"/>
      <c r="P92" s="93"/>
      <c r="Q92" s="93"/>
      <c r="R92" s="286"/>
      <c r="S92" s="93"/>
      <c r="T92" s="93"/>
      <c r="U92" s="286"/>
      <c r="V92" s="93"/>
      <c r="W92" s="93"/>
      <c r="X92" s="93"/>
      <c r="Y92" s="93"/>
      <c r="Z92" s="136"/>
    </row>
    <row r="93" spans="1:26" s="112" customFormat="1" ht="15" customHeight="1">
      <c r="A93" s="110"/>
      <c r="H93" s="93"/>
      <c r="I93" s="308"/>
      <c r="J93" s="93"/>
      <c r="K93" s="93"/>
      <c r="L93" s="308"/>
      <c r="M93" s="93"/>
      <c r="N93" s="93"/>
      <c r="O93" s="308"/>
      <c r="P93" s="111"/>
      <c r="Q93" s="111"/>
      <c r="R93" s="287" t="s">
        <v>364</v>
      </c>
      <c r="S93" s="111"/>
      <c r="T93" s="111"/>
      <c r="U93" s="313"/>
      <c r="Y93" s="113"/>
      <c r="Z93" s="136"/>
    </row>
    <row r="94" spans="1:26" s="112" customFormat="1" ht="15" customHeight="1">
      <c r="A94" s="110"/>
      <c r="H94" s="93"/>
      <c r="I94" s="308"/>
      <c r="J94" s="93"/>
      <c r="K94" s="93"/>
      <c r="L94" s="308"/>
      <c r="M94" s="93"/>
      <c r="N94" s="93"/>
      <c r="O94" s="308"/>
      <c r="P94" s="111"/>
      <c r="Q94" s="111"/>
      <c r="R94" s="287" t="s">
        <v>350</v>
      </c>
      <c r="S94" s="111"/>
      <c r="T94" s="111"/>
      <c r="U94" s="313"/>
      <c r="Y94" s="114"/>
      <c r="Z94" s="136"/>
    </row>
    <row r="95" spans="1:26" s="112" customFormat="1" ht="15.75">
      <c r="A95" s="110"/>
      <c r="H95" s="93"/>
      <c r="I95" s="308"/>
      <c r="J95" s="93"/>
      <c r="K95" s="93"/>
      <c r="L95" s="308"/>
      <c r="M95" s="93"/>
      <c r="N95" s="93"/>
      <c r="O95" s="308"/>
      <c r="P95" s="111"/>
      <c r="Q95" s="111"/>
      <c r="R95" s="288" t="s">
        <v>365</v>
      </c>
      <c r="S95" s="111"/>
      <c r="T95" s="111"/>
      <c r="U95" s="313"/>
      <c r="Y95" s="114"/>
      <c r="Z95" s="136"/>
    </row>
    <row r="96" spans="1:26" s="112" customFormat="1" ht="22.5" customHeight="1">
      <c r="A96" s="110"/>
      <c r="H96" s="93"/>
      <c r="I96" s="308"/>
      <c r="J96" s="93"/>
      <c r="K96" s="93"/>
      <c r="L96" s="308"/>
      <c r="M96" s="93"/>
      <c r="N96" s="93"/>
      <c r="O96" s="308"/>
      <c r="P96" s="111"/>
      <c r="Q96" s="111"/>
      <c r="R96" s="288"/>
      <c r="S96" s="111"/>
      <c r="T96" s="111"/>
      <c r="U96" s="313"/>
      <c r="Y96" s="114"/>
      <c r="Z96" s="136"/>
    </row>
    <row r="97" spans="1:26" s="112" customFormat="1" ht="15.75">
      <c r="A97" s="115"/>
      <c r="H97" s="93"/>
      <c r="I97" s="308"/>
      <c r="J97" s="93"/>
      <c r="K97" s="93"/>
      <c r="L97" s="308"/>
      <c r="M97" s="93"/>
      <c r="N97" s="93"/>
      <c r="O97" s="308"/>
      <c r="P97" s="116"/>
      <c r="Q97" s="116"/>
      <c r="R97" s="288"/>
      <c r="S97" s="116"/>
      <c r="T97" s="116"/>
      <c r="U97" s="314"/>
      <c r="Y97" s="116"/>
      <c r="Z97" s="136"/>
    </row>
    <row r="98" spans="1:26" s="112" customFormat="1" ht="18">
      <c r="A98" s="110"/>
      <c r="D98" s="114" t="s">
        <v>347</v>
      </c>
      <c r="E98" s="110"/>
      <c r="F98" s="110"/>
      <c r="G98" s="118"/>
      <c r="H98" s="93"/>
      <c r="I98" s="308"/>
      <c r="J98" s="93"/>
      <c r="K98" s="121"/>
      <c r="L98" s="308"/>
      <c r="M98" s="93"/>
      <c r="N98" s="145"/>
      <c r="O98" s="308"/>
      <c r="P98" s="116"/>
      <c r="Q98" s="116"/>
      <c r="R98" s="296"/>
      <c r="S98" s="93"/>
      <c r="T98" s="116"/>
      <c r="U98" s="314"/>
      <c r="Y98" s="114"/>
      <c r="Z98" s="136"/>
    </row>
    <row r="99" spans="7:27" s="123" customFormat="1" ht="18">
      <c r="G99" s="138"/>
      <c r="H99" s="120"/>
      <c r="I99" s="309"/>
      <c r="J99" s="120"/>
      <c r="K99" s="121"/>
      <c r="L99" s="309"/>
      <c r="M99" s="120"/>
      <c r="N99" s="120"/>
      <c r="O99" s="309"/>
      <c r="P99" s="120"/>
      <c r="Q99" s="120"/>
      <c r="R99" s="288" t="s">
        <v>366</v>
      </c>
      <c r="S99" s="120"/>
      <c r="T99" s="121"/>
      <c r="U99" s="297"/>
      <c r="W99" s="121"/>
      <c r="X99" s="120"/>
      <c r="Y99" s="120"/>
      <c r="Z99" s="137"/>
      <c r="AA99" s="137"/>
    </row>
    <row r="100" spans="7:27" s="123" customFormat="1" ht="18">
      <c r="G100" s="138"/>
      <c r="H100" s="120"/>
      <c r="I100" s="309"/>
      <c r="J100" s="120"/>
      <c r="K100" s="121"/>
      <c r="L100" s="309"/>
      <c r="M100" s="120"/>
      <c r="N100" s="120"/>
      <c r="O100" s="309"/>
      <c r="P100" s="120"/>
      <c r="Q100" s="120"/>
      <c r="R100" s="297"/>
      <c r="S100" s="120"/>
      <c r="T100" s="121"/>
      <c r="U100" s="297"/>
      <c r="V100" s="120"/>
      <c r="W100" s="121"/>
      <c r="X100" s="120"/>
      <c r="Y100" s="120"/>
      <c r="Z100" s="137"/>
      <c r="AA100" s="137"/>
    </row>
    <row r="101" spans="7:27" s="123" customFormat="1" ht="18">
      <c r="G101" s="138"/>
      <c r="H101" s="120"/>
      <c r="I101" s="309"/>
      <c r="J101" s="120"/>
      <c r="K101" s="121"/>
      <c r="L101" s="309"/>
      <c r="M101" s="120"/>
      <c r="N101" s="120"/>
      <c r="O101" s="309"/>
      <c r="P101" s="120"/>
      <c r="Q101" s="120"/>
      <c r="R101" s="297"/>
      <c r="S101" s="120"/>
      <c r="T101" s="121"/>
      <c r="U101" s="297"/>
      <c r="V101" s="120"/>
      <c r="W101" s="121"/>
      <c r="X101" s="120"/>
      <c r="Y101" s="120"/>
      <c r="Z101" s="137"/>
      <c r="AA101" s="137"/>
    </row>
    <row r="102" spans="7:27" s="123" customFormat="1" ht="18">
      <c r="G102" s="138"/>
      <c r="H102" s="120"/>
      <c r="I102" s="309"/>
      <c r="J102" s="120"/>
      <c r="K102" s="121"/>
      <c r="L102" s="309"/>
      <c r="M102" s="120"/>
      <c r="N102" s="120"/>
      <c r="O102" s="309"/>
      <c r="P102" s="120"/>
      <c r="Q102" s="120"/>
      <c r="R102" s="297"/>
      <c r="S102" s="120"/>
      <c r="T102" s="121"/>
      <c r="U102" s="297"/>
      <c r="V102" s="120"/>
      <c r="W102" s="121"/>
      <c r="X102" s="120"/>
      <c r="Y102" s="120"/>
      <c r="Z102" s="137"/>
      <c r="AA102" s="137"/>
    </row>
    <row r="103" spans="7:27" s="123" customFormat="1" ht="18">
      <c r="G103" s="138"/>
      <c r="H103" s="120"/>
      <c r="I103" s="309"/>
      <c r="J103" s="120"/>
      <c r="K103" s="121"/>
      <c r="L103" s="309"/>
      <c r="M103" s="120"/>
      <c r="N103" s="120"/>
      <c r="O103" s="309"/>
      <c r="P103" s="120"/>
      <c r="Q103" s="120"/>
      <c r="R103" s="297"/>
      <c r="S103" s="120"/>
      <c r="T103" s="121"/>
      <c r="U103" s="297"/>
      <c r="V103" s="120"/>
      <c r="W103" s="121"/>
      <c r="X103" s="120"/>
      <c r="Y103" s="120"/>
      <c r="Z103" s="137"/>
      <c r="AA103" s="137"/>
    </row>
    <row r="104" spans="7:27" s="123" customFormat="1" ht="18">
      <c r="G104" s="138"/>
      <c r="H104" s="120"/>
      <c r="I104" s="309"/>
      <c r="J104" s="120"/>
      <c r="K104" s="121"/>
      <c r="L104" s="309"/>
      <c r="M104" s="120"/>
      <c r="N104" s="120"/>
      <c r="O104" s="309"/>
      <c r="P104" s="120"/>
      <c r="Q104" s="120"/>
      <c r="R104" s="297"/>
      <c r="S104" s="120"/>
      <c r="T104" s="121"/>
      <c r="U104" s="297"/>
      <c r="V104" s="120"/>
      <c r="W104" s="121"/>
      <c r="X104" s="120"/>
      <c r="Y104" s="120"/>
      <c r="Z104" s="137"/>
      <c r="AA104" s="137"/>
    </row>
    <row r="105" spans="7:27" s="123" customFormat="1" ht="18">
      <c r="G105" s="138"/>
      <c r="H105" s="120"/>
      <c r="I105" s="309"/>
      <c r="J105" s="120"/>
      <c r="K105" s="121"/>
      <c r="L105" s="309"/>
      <c r="M105" s="120"/>
      <c r="N105" s="120"/>
      <c r="O105" s="309"/>
      <c r="P105" s="120"/>
      <c r="Q105" s="120"/>
      <c r="R105" s="297"/>
      <c r="S105" s="120"/>
      <c r="T105" s="121"/>
      <c r="U105" s="297"/>
      <c r="V105" s="120"/>
      <c r="W105" s="121"/>
      <c r="X105" s="120"/>
      <c r="Y105" s="120"/>
      <c r="Z105" s="137"/>
      <c r="AA105" s="137"/>
    </row>
    <row r="106" spans="7:27" s="123" customFormat="1" ht="18">
      <c r="G106" s="138"/>
      <c r="H106" s="120"/>
      <c r="I106" s="309"/>
      <c r="J106" s="120"/>
      <c r="K106" s="121"/>
      <c r="L106" s="309"/>
      <c r="M106" s="120"/>
      <c r="N106" s="120"/>
      <c r="O106" s="309"/>
      <c r="P106" s="120"/>
      <c r="Q106" s="120"/>
      <c r="R106" s="297"/>
      <c r="S106" s="120"/>
      <c r="T106" s="121"/>
      <c r="U106" s="297"/>
      <c r="V106" s="120"/>
      <c r="W106" s="121"/>
      <c r="X106" s="120"/>
      <c r="Y106" s="120"/>
      <c r="Z106" s="137"/>
      <c r="AA106" s="137"/>
    </row>
    <row r="107" spans="7:27" s="123" customFormat="1" ht="18">
      <c r="G107" s="138"/>
      <c r="H107" s="120"/>
      <c r="I107" s="309"/>
      <c r="J107" s="120"/>
      <c r="K107" s="121"/>
      <c r="L107" s="309"/>
      <c r="M107" s="120"/>
      <c r="N107" s="120"/>
      <c r="O107" s="309"/>
      <c r="P107" s="120"/>
      <c r="Q107" s="120"/>
      <c r="R107" s="297"/>
      <c r="S107" s="120"/>
      <c r="T107" s="121"/>
      <c r="U107" s="297"/>
      <c r="V107" s="120"/>
      <c r="W107" s="121"/>
      <c r="X107" s="120"/>
      <c r="Y107" s="120"/>
      <c r="Z107" s="137"/>
      <c r="AA107" s="137"/>
    </row>
    <row r="108" spans="7:27" s="123" customFormat="1" ht="18">
      <c r="G108" s="138"/>
      <c r="H108" s="120"/>
      <c r="I108" s="309"/>
      <c r="J108" s="120"/>
      <c r="K108" s="121"/>
      <c r="L108" s="309"/>
      <c r="M108" s="120"/>
      <c r="N108" s="120"/>
      <c r="O108" s="309"/>
      <c r="P108" s="120"/>
      <c r="Q108" s="120"/>
      <c r="R108" s="297"/>
      <c r="S108" s="120"/>
      <c r="T108" s="121"/>
      <c r="U108" s="297"/>
      <c r="V108" s="120"/>
      <c r="W108" s="121"/>
      <c r="X108" s="120"/>
      <c r="Y108" s="120"/>
      <c r="Z108" s="137"/>
      <c r="AA108" s="137"/>
    </row>
    <row r="109" spans="7:27" s="123" customFormat="1" ht="18">
      <c r="G109" s="138"/>
      <c r="H109" s="120"/>
      <c r="I109" s="309"/>
      <c r="J109" s="120"/>
      <c r="K109" s="121"/>
      <c r="L109" s="309"/>
      <c r="M109" s="120"/>
      <c r="N109" s="120"/>
      <c r="O109" s="309"/>
      <c r="P109" s="120"/>
      <c r="Q109" s="120"/>
      <c r="R109" s="297"/>
      <c r="S109" s="120"/>
      <c r="T109" s="121"/>
      <c r="U109" s="297"/>
      <c r="V109" s="120"/>
      <c r="W109" s="121"/>
      <c r="X109" s="120"/>
      <c r="Y109" s="120"/>
      <c r="Z109" s="137"/>
      <c r="AA109" s="137"/>
    </row>
    <row r="110" spans="7:27" s="123" customFormat="1" ht="18">
      <c r="G110" s="138"/>
      <c r="H110" s="120"/>
      <c r="I110" s="309"/>
      <c r="J110" s="120"/>
      <c r="K110" s="121"/>
      <c r="L110" s="309"/>
      <c r="M110" s="120"/>
      <c r="N110" s="120"/>
      <c r="O110" s="309"/>
      <c r="P110" s="120"/>
      <c r="Q110" s="120"/>
      <c r="R110" s="297"/>
      <c r="S110" s="120"/>
      <c r="T110" s="121"/>
      <c r="U110" s="297"/>
      <c r="V110" s="120"/>
      <c r="W110" s="121"/>
      <c r="X110" s="120"/>
      <c r="Y110" s="120"/>
      <c r="Z110" s="137"/>
      <c r="AA110" s="137"/>
    </row>
    <row r="111" spans="7:27" s="123" customFormat="1" ht="18">
      <c r="G111" s="138"/>
      <c r="H111" s="120"/>
      <c r="I111" s="309"/>
      <c r="J111" s="120"/>
      <c r="K111" s="121"/>
      <c r="L111" s="309"/>
      <c r="M111" s="120"/>
      <c r="N111" s="120"/>
      <c r="O111" s="309"/>
      <c r="P111" s="120"/>
      <c r="Q111" s="120"/>
      <c r="R111" s="297"/>
      <c r="S111" s="120"/>
      <c r="T111" s="121"/>
      <c r="U111" s="297"/>
      <c r="V111" s="120"/>
      <c r="W111" s="121"/>
      <c r="X111" s="120"/>
      <c r="Y111" s="120"/>
      <c r="Z111" s="137"/>
      <c r="AA111" s="137"/>
    </row>
    <row r="112" spans="7:27" s="123" customFormat="1" ht="18">
      <c r="G112" s="138"/>
      <c r="H112" s="120"/>
      <c r="I112" s="309"/>
      <c r="J112" s="120"/>
      <c r="K112" s="121"/>
      <c r="L112" s="309"/>
      <c r="M112" s="120"/>
      <c r="N112" s="120"/>
      <c r="O112" s="309"/>
      <c r="P112" s="120"/>
      <c r="Q112" s="120"/>
      <c r="R112" s="297"/>
      <c r="S112" s="120"/>
      <c r="T112" s="121"/>
      <c r="U112" s="297"/>
      <c r="V112" s="120"/>
      <c r="W112" s="121"/>
      <c r="X112" s="120"/>
      <c r="Y112" s="120"/>
      <c r="Z112" s="137"/>
      <c r="AA112" s="137"/>
    </row>
    <row r="113" spans="7:27" s="123" customFormat="1" ht="18">
      <c r="G113" s="138"/>
      <c r="H113" s="120"/>
      <c r="I113" s="309"/>
      <c r="J113" s="120"/>
      <c r="K113" s="121"/>
      <c r="L113" s="309"/>
      <c r="M113" s="120"/>
      <c r="N113" s="120"/>
      <c r="O113" s="309"/>
      <c r="P113" s="120"/>
      <c r="Q113" s="120"/>
      <c r="R113" s="297"/>
      <c r="S113" s="120"/>
      <c r="T113" s="121"/>
      <c r="U113" s="297"/>
      <c r="V113" s="120"/>
      <c r="W113" s="121"/>
      <c r="X113" s="120"/>
      <c r="Y113" s="120"/>
      <c r="Z113" s="137"/>
      <c r="AA113" s="137"/>
    </row>
    <row r="114" spans="7:27" s="123" customFormat="1" ht="18">
      <c r="G114" s="138"/>
      <c r="H114" s="120"/>
      <c r="I114" s="309"/>
      <c r="J114" s="120"/>
      <c r="K114" s="121"/>
      <c r="L114" s="309"/>
      <c r="M114" s="120"/>
      <c r="N114" s="120"/>
      <c r="O114" s="309"/>
      <c r="P114" s="120"/>
      <c r="Q114" s="120"/>
      <c r="R114" s="297"/>
      <c r="S114" s="120"/>
      <c r="T114" s="121"/>
      <c r="U114" s="297"/>
      <c r="V114" s="120"/>
      <c r="W114" s="121"/>
      <c r="X114" s="120"/>
      <c r="Y114" s="120"/>
      <c r="Z114" s="137"/>
      <c r="AA114" s="137"/>
    </row>
    <row r="115" spans="7:27" s="123" customFormat="1" ht="18">
      <c r="G115" s="138"/>
      <c r="H115" s="120"/>
      <c r="I115" s="309"/>
      <c r="J115" s="120"/>
      <c r="K115" s="121"/>
      <c r="L115" s="309"/>
      <c r="M115" s="120"/>
      <c r="N115" s="120"/>
      <c r="O115" s="309"/>
      <c r="P115" s="120"/>
      <c r="Q115" s="120"/>
      <c r="R115" s="297"/>
      <c r="S115" s="120"/>
      <c r="T115" s="121"/>
      <c r="U115" s="297"/>
      <c r="V115" s="120"/>
      <c r="W115" s="121"/>
      <c r="X115" s="120"/>
      <c r="Y115" s="120"/>
      <c r="Z115" s="137"/>
      <c r="AA115" s="137"/>
    </row>
    <row r="116" spans="7:27" s="123" customFormat="1" ht="18">
      <c r="G116" s="138"/>
      <c r="H116" s="120"/>
      <c r="I116" s="309"/>
      <c r="J116" s="120"/>
      <c r="K116" s="121"/>
      <c r="L116" s="309"/>
      <c r="M116" s="120"/>
      <c r="N116" s="120"/>
      <c r="O116" s="309"/>
      <c r="P116" s="120"/>
      <c r="Q116" s="120"/>
      <c r="R116" s="297"/>
      <c r="S116" s="120"/>
      <c r="T116" s="121"/>
      <c r="U116" s="297"/>
      <c r="V116" s="120"/>
      <c r="W116" s="121"/>
      <c r="X116" s="120"/>
      <c r="Y116" s="120"/>
      <c r="Z116" s="137"/>
      <c r="AA116" s="137"/>
    </row>
    <row r="117" spans="7:27" s="123" customFormat="1" ht="18">
      <c r="G117" s="138"/>
      <c r="H117" s="120"/>
      <c r="I117" s="309"/>
      <c r="J117" s="120"/>
      <c r="K117" s="121"/>
      <c r="L117" s="309"/>
      <c r="M117" s="120"/>
      <c r="N117" s="120"/>
      <c r="O117" s="309"/>
      <c r="P117" s="120"/>
      <c r="Q117" s="120"/>
      <c r="R117" s="297"/>
      <c r="S117" s="120"/>
      <c r="T117" s="121"/>
      <c r="U117" s="297"/>
      <c r="V117" s="120"/>
      <c r="W117" s="121"/>
      <c r="X117" s="120"/>
      <c r="Y117" s="120"/>
      <c r="Z117" s="137"/>
      <c r="AA117" s="137"/>
    </row>
    <row r="118" spans="7:27" s="123" customFormat="1" ht="18">
      <c r="G118" s="138"/>
      <c r="H118" s="120"/>
      <c r="I118" s="309"/>
      <c r="J118" s="120"/>
      <c r="K118" s="121"/>
      <c r="L118" s="309"/>
      <c r="M118" s="120"/>
      <c r="N118" s="120"/>
      <c r="O118" s="309"/>
      <c r="P118" s="120"/>
      <c r="Q118" s="120"/>
      <c r="R118" s="297"/>
      <c r="S118" s="120"/>
      <c r="T118" s="121"/>
      <c r="U118" s="297"/>
      <c r="V118" s="120"/>
      <c r="W118" s="121"/>
      <c r="X118" s="120"/>
      <c r="Y118" s="120"/>
      <c r="Z118" s="137"/>
      <c r="AA118" s="137"/>
    </row>
    <row r="119" spans="7:27" s="123" customFormat="1" ht="18">
      <c r="G119" s="138"/>
      <c r="H119" s="120"/>
      <c r="I119" s="309"/>
      <c r="J119" s="120"/>
      <c r="K119" s="121"/>
      <c r="L119" s="309"/>
      <c r="M119" s="120"/>
      <c r="N119" s="120"/>
      <c r="O119" s="309"/>
      <c r="P119" s="120"/>
      <c r="Q119" s="120"/>
      <c r="R119" s="297"/>
      <c r="S119" s="120"/>
      <c r="T119" s="121"/>
      <c r="U119" s="297"/>
      <c r="V119" s="120"/>
      <c r="W119" s="121"/>
      <c r="X119" s="120"/>
      <c r="Y119" s="120"/>
      <c r="Z119" s="137"/>
      <c r="AA119" s="137"/>
    </row>
    <row r="120" spans="7:27" s="123" customFormat="1" ht="18">
      <c r="G120" s="138"/>
      <c r="H120" s="120"/>
      <c r="I120" s="309"/>
      <c r="J120" s="120"/>
      <c r="K120" s="121"/>
      <c r="L120" s="309"/>
      <c r="M120" s="120"/>
      <c r="N120" s="120"/>
      <c r="O120" s="309"/>
      <c r="P120" s="120"/>
      <c r="Q120" s="120"/>
      <c r="R120" s="297"/>
      <c r="S120" s="120"/>
      <c r="T120" s="121"/>
      <c r="U120" s="297"/>
      <c r="V120" s="120"/>
      <c r="W120" s="121"/>
      <c r="X120" s="120"/>
      <c r="Y120" s="120"/>
      <c r="Z120" s="137"/>
      <c r="AA120" s="137"/>
    </row>
    <row r="121" spans="7:27" s="123" customFormat="1" ht="18">
      <c r="G121" s="138"/>
      <c r="H121" s="120"/>
      <c r="I121" s="309"/>
      <c r="J121" s="120"/>
      <c r="K121" s="121"/>
      <c r="L121" s="309"/>
      <c r="M121" s="120"/>
      <c r="N121" s="120"/>
      <c r="O121" s="309"/>
      <c r="P121" s="120"/>
      <c r="Q121" s="120"/>
      <c r="R121" s="297"/>
      <c r="S121" s="120"/>
      <c r="T121" s="121"/>
      <c r="U121" s="297"/>
      <c r="V121" s="120"/>
      <c r="W121" s="121"/>
      <c r="X121" s="120"/>
      <c r="Y121" s="120"/>
      <c r="Z121" s="137"/>
      <c r="AA121" s="137"/>
    </row>
    <row r="122" spans="7:27" s="123" customFormat="1" ht="18">
      <c r="G122" s="138"/>
      <c r="H122" s="120"/>
      <c r="I122" s="309"/>
      <c r="J122" s="120"/>
      <c r="K122" s="121"/>
      <c r="L122" s="309"/>
      <c r="M122" s="120"/>
      <c r="N122" s="120"/>
      <c r="O122" s="309"/>
      <c r="P122" s="120"/>
      <c r="Q122" s="120"/>
      <c r="R122" s="297"/>
      <c r="S122" s="120"/>
      <c r="T122" s="121"/>
      <c r="U122" s="297"/>
      <c r="V122" s="120"/>
      <c r="W122" s="121"/>
      <c r="X122" s="120"/>
      <c r="Y122" s="120"/>
      <c r="Z122" s="137"/>
      <c r="AA122" s="137"/>
    </row>
    <row r="123" spans="7:27" s="123" customFormat="1" ht="18">
      <c r="G123" s="138"/>
      <c r="H123" s="120"/>
      <c r="I123" s="309"/>
      <c r="J123" s="120"/>
      <c r="K123" s="121"/>
      <c r="L123" s="309"/>
      <c r="M123" s="120"/>
      <c r="N123" s="120"/>
      <c r="O123" s="309"/>
      <c r="P123" s="120"/>
      <c r="Q123" s="120"/>
      <c r="R123" s="297"/>
      <c r="S123" s="120"/>
      <c r="T123" s="121"/>
      <c r="U123" s="297"/>
      <c r="V123" s="120"/>
      <c r="W123" s="121"/>
      <c r="X123" s="120"/>
      <c r="Y123" s="120"/>
      <c r="Z123" s="137"/>
      <c r="AA123" s="137"/>
    </row>
    <row r="124" spans="7:27" s="123" customFormat="1" ht="18">
      <c r="G124" s="138"/>
      <c r="H124" s="120"/>
      <c r="I124" s="309"/>
      <c r="J124" s="120"/>
      <c r="K124" s="121"/>
      <c r="L124" s="309"/>
      <c r="M124" s="120"/>
      <c r="N124" s="120"/>
      <c r="O124" s="309"/>
      <c r="P124" s="120"/>
      <c r="Q124" s="120"/>
      <c r="R124" s="297"/>
      <c r="S124" s="120"/>
      <c r="T124" s="121"/>
      <c r="U124" s="297"/>
      <c r="V124" s="120"/>
      <c r="W124" s="121"/>
      <c r="X124" s="120"/>
      <c r="Y124" s="120"/>
      <c r="Z124" s="137"/>
      <c r="AA124" s="137"/>
    </row>
    <row r="125" spans="7:27" s="123" customFormat="1" ht="18">
      <c r="G125" s="138"/>
      <c r="H125" s="120"/>
      <c r="I125" s="309"/>
      <c r="J125" s="120"/>
      <c r="K125" s="121"/>
      <c r="L125" s="309"/>
      <c r="M125" s="120"/>
      <c r="N125" s="120"/>
      <c r="O125" s="309"/>
      <c r="P125" s="120"/>
      <c r="Q125" s="120"/>
      <c r="R125" s="297"/>
      <c r="S125" s="120"/>
      <c r="T125" s="121"/>
      <c r="U125" s="297"/>
      <c r="V125" s="120"/>
      <c r="W125" s="121"/>
      <c r="X125" s="120"/>
      <c r="Y125" s="120"/>
      <c r="Z125" s="137"/>
      <c r="AA125" s="137"/>
    </row>
    <row r="126" spans="7:27" s="123" customFormat="1" ht="18">
      <c r="G126" s="138"/>
      <c r="H126" s="120"/>
      <c r="I126" s="309"/>
      <c r="J126" s="120"/>
      <c r="K126" s="121"/>
      <c r="L126" s="309"/>
      <c r="M126" s="120"/>
      <c r="N126" s="120"/>
      <c r="O126" s="309"/>
      <c r="P126" s="120"/>
      <c r="Q126" s="120"/>
      <c r="R126" s="297"/>
      <c r="S126" s="120"/>
      <c r="T126" s="121"/>
      <c r="U126" s="297"/>
      <c r="V126" s="120"/>
      <c r="W126" s="121"/>
      <c r="X126" s="120"/>
      <c r="Y126" s="120"/>
      <c r="Z126" s="137"/>
      <c r="AA126" s="137"/>
    </row>
    <row r="127" spans="7:27" s="123" customFormat="1" ht="18">
      <c r="G127" s="138"/>
      <c r="H127" s="120"/>
      <c r="I127" s="309"/>
      <c r="J127" s="120"/>
      <c r="K127" s="121"/>
      <c r="L127" s="309"/>
      <c r="M127" s="120"/>
      <c r="N127" s="120"/>
      <c r="O127" s="309"/>
      <c r="P127" s="120"/>
      <c r="Q127" s="120"/>
      <c r="R127" s="297"/>
      <c r="S127" s="120"/>
      <c r="T127" s="121"/>
      <c r="U127" s="297"/>
      <c r="V127" s="120"/>
      <c r="W127" s="121"/>
      <c r="X127" s="120"/>
      <c r="Y127" s="120"/>
      <c r="Z127" s="137"/>
      <c r="AA127" s="137"/>
    </row>
    <row r="128" spans="7:27" s="123" customFormat="1" ht="18">
      <c r="G128" s="138"/>
      <c r="H128" s="120"/>
      <c r="I128" s="309"/>
      <c r="J128" s="120"/>
      <c r="K128" s="121"/>
      <c r="L128" s="309"/>
      <c r="M128" s="120"/>
      <c r="N128" s="120"/>
      <c r="O128" s="309"/>
      <c r="P128" s="120"/>
      <c r="Q128" s="120"/>
      <c r="R128" s="297"/>
      <c r="S128" s="120"/>
      <c r="T128" s="121"/>
      <c r="U128" s="297"/>
      <c r="V128" s="120"/>
      <c r="W128" s="121"/>
      <c r="X128" s="120"/>
      <c r="Y128" s="120"/>
      <c r="Z128" s="137"/>
      <c r="AA128" s="137"/>
    </row>
    <row r="129" spans="7:27" s="123" customFormat="1" ht="18">
      <c r="G129" s="138"/>
      <c r="H129" s="120"/>
      <c r="I129" s="309"/>
      <c r="J129" s="120"/>
      <c r="K129" s="121"/>
      <c r="L129" s="309"/>
      <c r="M129" s="120"/>
      <c r="N129" s="120"/>
      <c r="O129" s="309"/>
      <c r="P129" s="120"/>
      <c r="Q129" s="120"/>
      <c r="R129" s="297"/>
      <c r="S129" s="120"/>
      <c r="T129" s="121"/>
      <c r="U129" s="297"/>
      <c r="V129" s="120"/>
      <c r="W129" s="121"/>
      <c r="X129" s="120"/>
      <c r="Y129" s="120"/>
      <c r="Z129" s="137"/>
      <c r="AA129" s="137"/>
    </row>
    <row r="130" spans="7:27" s="123" customFormat="1" ht="18">
      <c r="G130" s="138"/>
      <c r="H130" s="120"/>
      <c r="I130" s="309"/>
      <c r="J130" s="120"/>
      <c r="K130" s="121"/>
      <c r="L130" s="309"/>
      <c r="M130" s="120"/>
      <c r="N130" s="120"/>
      <c r="O130" s="309"/>
      <c r="P130" s="120"/>
      <c r="Q130" s="120"/>
      <c r="R130" s="297"/>
      <c r="S130" s="120"/>
      <c r="T130" s="121"/>
      <c r="U130" s="297"/>
      <c r="V130" s="120"/>
      <c r="W130" s="121"/>
      <c r="X130" s="120"/>
      <c r="Y130" s="120"/>
      <c r="Z130" s="137"/>
      <c r="AA130" s="137"/>
    </row>
    <row r="131" spans="7:27" s="123" customFormat="1" ht="18">
      <c r="G131" s="138"/>
      <c r="H131" s="120"/>
      <c r="I131" s="309"/>
      <c r="J131" s="120"/>
      <c r="K131" s="121"/>
      <c r="L131" s="309"/>
      <c r="M131" s="120"/>
      <c r="N131" s="120"/>
      <c r="O131" s="309"/>
      <c r="P131" s="120"/>
      <c r="Q131" s="120"/>
      <c r="R131" s="297"/>
      <c r="S131" s="120"/>
      <c r="T131" s="121"/>
      <c r="U131" s="297"/>
      <c r="V131" s="120"/>
      <c r="W131" s="121"/>
      <c r="X131" s="120"/>
      <c r="Y131" s="120"/>
      <c r="Z131" s="137"/>
      <c r="AA131" s="137"/>
    </row>
    <row r="132" spans="7:27" s="123" customFormat="1" ht="18">
      <c r="G132" s="138"/>
      <c r="H132" s="120"/>
      <c r="I132" s="309"/>
      <c r="J132" s="120"/>
      <c r="K132" s="121"/>
      <c r="L132" s="309"/>
      <c r="M132" s="120"/>
      <c r="N132" s="120"/>
      <c r="O132" s="309"/>
      <c r="P132" s="120"/>
      <c r="Q132" s="120"/>
      <c r="R132" s="297"/>
      <c r="S132" s="120"/>
      <c r="T132" s="121"/>
      <c r="U132" s="297"/>
      <c r="V132" s="120"/>
      <c r="W132" s="121"/>
      <c r="X132" s="120"/>
      <c r="Y132" s="120"/>
      <c r="Z132" s="137"/>
      <c r="AA132" s="137"/>
    </row>
    <row r="133" spans="7:27" s="123" customFormat="1" ht="18">
      <c r="G133" s="138"/>
      <c r="H133" s="120"/>
      <c r="I133" s="309"/>
      <c r="J133" s="120"/>
      <c r="K133" s="121"/>
      <c r="L133" s="309"/>
      <c r="M133" s="120"/>
      <c r="N133" s="120"/>
      <c r="O133" s="309"/>
      <c r="P133" s="120"/>
      <c r="Q133" s="120"/>
      <c r="R133" s="297"/>
      <c r="S133" s="120"/>
      <c r="T133" s="121"/>
      <c r="U133" s="297"/>
      <c r="V133" s="120"/>
      <c r="W133" s="121"/>
      <c r="X133" s="120"/>
      <c r="Y133" s="120"/>
      <c r="Z133" s="137"/>
      <c r="AA133" s="137"/>
    </row>
    <row r="134" spans="7:27" s="123" customFormat="1" ht="18">
      <c r="G134" s="138"/>
      <c r="H134" s="120"/>
      <c r="I134" s="309"/>
      <c r="J134" s="120"/>
      <c r="K134" s="121"/>
      <c r="L134" s="309"/>
      <c r="M134" s="120"/>
      <c r="N134" s="120"/>
      <c r="O134" s="309"/>
      <c r="P134" s="120"/>
      <c r="Q134" s="120"/>
      <c r="R134" s="297"/>
      <c r="S134" s="120"/>
      <c r="T134" s="121"/>
      <c r="U134" s="297"/>
      <c r="V134" s="120"/>
      <c r="W134" s="121"/>
      <c r="X134" s="120"/>
      <c r="Y134" s="120"/>
      <c r="Z134" s="137"/>
      <c r="AA134" s="137"/>
    </row>
    <row r="135" spans="7:27" s="123" customFormat="1" ht="18">
      <c r="G135" s="138"/>
      <c r="H135" s="120"/>
      <c r="I135" s="309"/>
      <c r="J135" s="120"/>
      <c r="K135" s="121"/>
      <c r="L135" s="309"/>
      <c r="M135" s="120"/>
      <c r="N135" s="120"/>
      <c r="O135" s="309"/>
      <c r="P135" s="120"/>
      <c r="Q135" s="120"/>
      <c r="R135" s="297"/>
      <c r="S135" s="120"/>
      <c r="T135" s="121"/>
      <c r="U135" s="297"/>
      <c r="V135" s="120"/>
      <c r="W135" s="121"/>
      <c r="X135" s="120"/>
      <c r="Y135" s="120"/>
      <c r="Z135" s="137"/>
      <c r="AA135" s="137"/>
    </row>
    <row r="136" spans="7:27" s="123" customFormat="1" ht="18">
      <c r="G136" s="138"/>
      <c r="H136" s="120"/>
      <c r="I136" s="309"/>
      <c r="J136" s="120"/>
      <c r="K136" s="121"/>
      <c r="L136" s="309"/>
      <c r="M136" s="120"/>
      <c r="N136" s="120"/>
      <c r="O136" s="309"/>
      <c r="P136" s="120"/>
      <c r="Q136" s="120"/>
      <c r="R136" s="297"/>
      <c r="S136" s="120"/>
      <c r="T136" s="121"/>
      <c r="U136" s="297"/>
      <c r="V136" s="120"/>
      <c r="W136" s="121"/>
      <c r="X136" s="120"/>
      <c r="Y136" s="120"/>
      <c r="Z136" s="137"/>
      <c r="AA136" s="137"/>
    </row>
    <row r="137" spans="7:27" s="123" customFormat="1" ht="18">
      <c r="G137" s="138"/>
      <c r="H137" s="120"/>
      <c r="I137" s="309"/>
      <c r="J137" s="120"/>
      <c r="K137" s="121"/>
      <c r="L137" s="309"/>
      <c r="M137" s="120"/>
      <c r="N137" s="120"/>
      <c r="O137" s="309"/>
      <c r="P137" s="120"/>
      <c r="Q137" s="120"/>
      <c r="R137" s="297"/>
      <c r="S137" s="120"/>
      <c r="T137" s="121"/>
      <c r="U137" s="297"/>
      <c r="V137" s="120"/>
      <c r="W137" s="121"/>
      <c r="X137" s="120"/>
      <c r="Y137" s="120"/>
      <c r="Z137" s="137"/>
      <c r="AA137" s="137"/>
    </row>
    <row r="138" spans="7:27" s="123" customFormat="1" ht="18">
      <c r="G138" s="138"/>
      <c r="H138" s="120"/>
      <c r="I138" s="309"/>
      <c r="J138" s="120"/>
      <c r="K138" s="121"/>
      <c r="L138" s="309"/>
      <c r="M138" s="120"/>
      <c r="N138" s="120"/>
      <c r="O138" s="309"/>
      <c r="P138" s="120"/>
      <c r="Q138" s="120"/>
      <c r="R138" s="297"/>
      <c r="S138" s="120"/>
      <c r="T138" s="121"/>
      <c r="U138" s="297"/>
      <c r="V138" s="120"/>
      <c r="W138" s="121"/>
      <c r="X138" s="120"/>
      <c r="Y138" s="120"/>
      <c r="Z138" s="137"/>
      <c r="AA138" s="137"/>
    </row>
    <row r="139" spans="7:27" s="123" customFormat="1" ht="18">
      <c r="G139" s="138"/>
      <c r="H139" s="120"/>
      <c r="I139" s="309"/>
      <c r="J139" s="120"/>
      <c r="K139" s="121"/>
      <c r="L139" s="309"/>
      <c r="M139" s="120"/>
      <c r="N139" s="120"/>
      <c r="O139" s="309"/>
      <c r="P139" s="120"/>
      <c r="Q139" s="120"/>
      <c r="R139" s="297"/>
      <c r="S139" s="120"/>
      <c r="T139" s="121"/>
      <c r="U139" s="297"/>
      <c r="V139" s="120"/>
      <c r="W139" s="121"/>
      <c r="X139" s="120"/>
      <c r="Y139" s="120"/>
      <c r="Z139" s="137"/>
      <c r="AA139" s="137"/>
    </row>
    <row r="140" spans="7:27" s="123" customFormat="1" ht="18">
      <c r="G140" s="138"/>
      <c r="H140" s="120"/>
      <c r="I140" s="309"/>
      <c r="J140" s="120"/>
      <c r="K140" s="121"/>
      <c r="L140" s="309"/>
      <c r="M140" s="120"/>
      <c r="N140" s="120"/>
      <c r="O140" s="309"/>
      <c r="P140" s="120"/>
      <c r="Q140" s="120"/>
      <c r="R140" s="297"/>
      <c r="S140" s="120"/>
      <c r="T140" s="121"/>
      <c r="U140" s="297"/>
      <c r="V140" s="120"/>
      <c r="W140" s="121"/>
      <c r="X140" s="120"/>
      <c r="Y140" s="120"/>
      <c r="Z140" s="137"/>
      <c r="AA140" s="137"/>
    </row>
    <row r="141" spans="7:27" s="123" customFormat="1" ht="18">
      <c r="G141" s="138"/>
      <c r="H141" s="120"/>
      <c r="I141" s="309"/>
      <c r="J141" s="120"/>
      <c r="K141" s="121"/>
      <c r="L141" s="309"/>
      <c r="M141" s="120"/>
      <c r="N141" s="120"/>
      <c r="O141" s="309"/>
      <c r="P141" s="120"/>
      <c r="Q141" s="120"/>
      <c r="R141" s="297"/>
      <c r="S141" s="120"/>
      <c r="T141" s="121"/>
      <c r="U141" s="297"/>
      <c r="V141" s="120"/>
      <c r="W141" s="121"/>
      <c r="X141" s="120"/>
      <c r="Y141" s="120"/>
      <c r="Z141" s="137"/>
      <c r="AA141" s="137"/>
    </row>
    <row r="142" spans="7:27" s="123" customFormat="1" ht="18">
      <c r="G142" s="138"/>
      <c r="H142" s="120"/>
      <c r="I142" s="309"/>
      <c r="J142" s="120"/>
      <c r="K142" s="121"/>
      <c r="L142" s="309"/>
      <c r="M142" s="120"/>
      <c r="N142" s="120"/>
      <c r="O142" s="309"/>
      <c r="P142" s="120"/>
      <c r="Q142" s="120"/>
      <c r="R142" s="297"/>
      <c r="S142" s="120"/>
      <c r="T142" s="121"/>
      <c r="U142" s="297"/>
      <c r="V142" s="120"/>
      <c r="W142" s="121"/>
      <c r="X142" s="120"/>
      <c r="Y142" s="120"/>
      <c r="Z142" s="137"/>
      <c r="AA142" s="137"/>
    </row>
    <row r="143" spans="7:27" s="123" customFormat="1" ht="18">
      <c r="G143" s="138"/>
      <c r="H143" s="120"/>
      <c r="I143" s="309"/>
      <c r="J143" s="120"/>
      <c r="K143" s="121"/>
      <c r="L143" s="309"/>
      <c r="M143" s="120"/>
      <c r="N143" s="120"/>
      <c r="O143" s="309"/>
      <c r="P143" s="120"/>
      <c r="Q143" s="120"/>
      <c r="R143" s="297"/>
      <c r="S143" s="120"/>
      <c r="T143" s="121"/>
      <c r="U143" s="297"/>
      <c r="V143" s="120"/>
      <c r="W143" s="121"/>
      <c r="X143" s="120"/>
      <c r="Y143" s="120"/>
      <c r="Z143" s="137"/>
      <c r="AA143" s="137"/>
    </row>
    <row r="144" spans="7:27" s="123" customFormat="1" ht="18">
      <c r="G144" s="138"/>
      <c r="H144" s="120"/>
      <c r="I144" s="309"/>
      <c r="J144" s="120"/>
      <c r="K144" s="121"/>
      <c r="L144" s="309"/>
      <c r="M144" s="120"/>
      <c r="N144" s="120"/>
      <c r="O144" s="309"/>
      <c r="P144" s="120"/>
      <c r="Q144" s="120"/>
      <c r="R144" s="297"/>
      <c r="S144" s="120"/>
      <c r="T144" s="121"/>
      <c r="U144" s="297"/>
      <c r="V144" s="120"/>
      <c r="W144" s="121"/>
      <c r="X144" s="120"/>
      <c r="Y144" s="120"/>
      <c r="Z144" s="137"/>
      <c r="AA144" s="137"/>
    </row>
    <row r="145" spans="7:27" s="123" customFormat="1" ht="18">
      <c r="G145" s="138"/>
      <c r="H145" s="120"/>
      <c r="I145" s="309"/>
      <c r="J145" s="120"/>
      <c r="K145" s="121"/>
      <c r="L145" s="309"/>
      <c r="M145" s="120"/>
      <c r="N145" s="120"/>
      <c r="O145" s="309"/>
      <c r="P145" s="120"/>
      <c r="Q145" s="120"/>
      <c r="R145" s="297"/>
      <c r="S145" s="120"/>
      <c r="T145" s="121"/>
      <c r="U145" s="297"/>
      <c r="V145" s="120"/>
      <c r="W145" s="121"/>
      <c r="X145" s="120"/>
      <c r="Y145" s="120"/>
      <c r="Z145" s="137"/>
      <c r="AA145" s="137"/>
    </row>
    <row r="146" spans="7:27" s="123" customFormat="1" ht="18">
      <c r="G146" s="138"/>
      <c r="H146" s="120"/>
      <c r="I146" s="309"/>
      <c r="J146" s="120"/>
      <c r="K146" s="121"/>
      <c r="L146" s="309"/>
      <c r="M146" s="120"/>
      <c r="N146" s="120"/>
      <c r="O146" s="309"/>
      <c r="P146" s="120"/>
      <c r="Q146" s="120"/>
      <c r="R146" s="297"/>
      <c r="S146" s="120"/>
      <c r="T146" s="121"/>
      <c r="U146" s="297"/>
      <c r="V146" s="120"/>
      <c r="W146" s="121"/>
      <c r="X146" s="120"/>
      <c r="Y146" s="120"/>
      <c r="Z146" s="137"/>
      <c r="AA146" s="137"/>
    </row>
    <row r="147" spans="7:27" s="123" customFormat="1" ht="18">
      <c r="G147" s="138"/>
      <c r="H147" s="120"/>
      <c r="I147" s="309"/>
      <c r="J147" s="120"/>
      <c r="K147" s="121"/>
      <c r="L147" s="309"/>
      <c r="M147" s="120"/>
      <c r="N147" s="120"/>
      <c r="O147" s="309"/>
      <c r="P147" s="120"/>
      <c r="Q147" s="120"/>
      <c r="R147" s="297"/>
      <c r="S147" s="120"/>
      <c r="T147" s="121"/>
      <c r="U147" s="297"/>
      <c r="V147" s="120"/>
      <c r="W147" s="121"/>
      <c r="X147" s="120"/>
      <c r="Y147" s="120"/>
      <c r="Z147" s="137"/>
      <c r="AA147" s="137"/>
    </row>
    <row r="148" spans="7:27" s="123" customFormat="1" ht="18">
      <c r="G148" s="138"/>
      <c r="H148" s="120"/>
      <c r="I148" s="309"/>
      <c r="J148" s="120"/>
      <c r="K148" s="121"/>
      <c r="L148" s="309"/>
      <c r="M148" s="120"/>
      <c r="N148" s="120"/>
      <c r="O148" s="309"/>
      <c r="P148" s="120"/>
      <c r="Q148" s="120"/>
      <c r="R148" s="297"/>
      <c r="S148" s="120"/>
      <c r="T148" s="121"/>
      <c r="U148" s="297"/>
      <c r="V148" s="120"/>
      <c r="W148" s="121"/>
      <c r="X148" s="120"/>
      <c r="Y148" s="120"/>
      <c r="Z148" s="137"/>
      <c r="AA148" s="137"/>
    </row>
    <row r="149" spans="7:27" s="123" customFormat="1" ht="18">
      <c r="G149" s="138"/>
      <c r="H149" s="120"/>
      <c r="I149" s="309"/>
      <c r="J149" s="120"/>
      <c r="K149" s="121"/>
      <c r="L149" s="309"/>
      <c r="M149" s="120"/>
      <c r="N149" s="120"/>
      <c r="O149" s="309"/>
      <c r="P149" s="120"/>
      <c r="Q149" s="120"/>
      <c r="R149" s="297"/>
      <c r="S149" s="120"/>
      <c r="T149" s="121"/>
      <c r="U149" s="297"/>
      <c r="V149" s="120"/>
      <c r="W149" s="121"/>
      <c r="X149" s="120"/>
      <c r="Y149" s="120"/>
      <c r="Z149" s="137"/>
      <c r="AA149" s="137"/>
    </row>
    <row r="150" spans="7:27" s="123" customFormat="1" ht="18">
      <c r="G150" s="138"/>
      <c r="H150" s="120"/>
      <c r="I150" s="309"/>
      <c r="J150" s="120"/>
      <c r="K150" s="121"/>
      <c r="L150" s="309"/>
      <c r="M150" s="120"/>
      <c r="N150" s="120"/>
      <c r="O150" s="309"/>
      <c r="P150" s="120"/>
      <c r="Q150" s="120"/>
      <c r="R150" s="297"/>
      <c r="S150" s="120"/>
      <c r="T150" s="121"/>
      <c r="U150" s="297"/>
      <c r="V150" s="120"/>
      <c r="W150" s="121"/>
      <c r="X150" s="120"/>
      <c r="Y150" s="120"/>
      <c r="Z150" s="137"/>
      <c r="AA150" s="137"/>
    </row>
    <row r="151" spans="7:27" s="123" customFormat="1" ht="18">
      <c r="G151" s="138"/>
      <c r="H151" s="120"/>
      <c r="I151" s="309"/>
      <c r="J151" s="120"/>
      <c r="K151" s="121"/>
      <c r="L151" s="309"/>
      <c r="M151" s="120"/>
      <c r="N151" s="120"/>
      <c r="O151" s="309"/>
      <c r="P151" s="120"/>
      <c r="Q151" s="120"/>
      <c r="R151" s="297"/>
      <c r="S151" s="120"/>
      <c r="T151" s="121"/>
      <c r="U151" s="297"/>
      <c r="V151" s="120"/>
      <c r="W151" s="121"/>
      <c r="X151" s="120"/>
      <c r="Y151" s="120"/>
      <c r="Z151" s="137"/>
      <c r="AA151" s="137"/>
    </row>
    <row r="152" spans="7:27" s="123" customFormat="1" ht="18">
      <c r="G152" s="138"/>
      <c r="H152" s="120"/>
      <c r="I152" s="309"/>
      <c r="J152" s="120"/>
      <c r="K152" s="121"/>
      <c r="L152" s="309"/>
      <c r="M152" s="120"/>
      <c r="N152" s="120"/>
      <c r="O152" s="309"/>
      <c r="P152" s="120"/>
      <c r="Q152" s="120"/>
      <c r="R152" s="297"/>
      <c r="S152" s="120"/>
      <c r="T152" s="121"/>
      <c r="U152" s="297"/>
      <c r="V152" s="120"/>
      <c r="W152" s="121"/>
      <c r="X152" s="120"/>
      <c r="Y152" s="120"/>
      <c r="Z152" s="137"/>
      <c r="AA152" s="137"/>
    </row>
    <row r="153" spans="7:27" s="123" customFormat="1" ht="18">
      <c r="G153" s="138"/>
      <c r="H153" s="120"/>
      <c r="I153" s="309"/>
      <c r="J153" s="120"/>
      <c r="K153" s="121"/>
      <c r="L153" s="309"/>
      <c r="M153" s="120"/>
      <c r="N153" s="120"/>
      <c r="O153" s="309"/>
      <c r="P153" s="120"/>
      <c r="Q153" s="120"/>
      <c r="R153" s="297"/>
      <c r="S153" s="120"/>
      <c r="T153" s="121"/>
      <c r="U153" s="297"/>
      <c r="V153" s="120"/>
      <c r="W153" s="121"/>
      <c r="X153" s="120"/>
      <c r="Y153" s="120"/>
      <c r="Z153" s="137"/>
      <c r="AA153" s="137"/>
    </row>
    <row r="154" spans="7:27" s="123" customFormat="1" ht="18">
      <c r="G154" s="138"/>
      <c r="H154" s="120"/>
      <c r="I154" s="309"/>
      <c r="J154" s="120"/>
      <c r="K154" s="122"/>
      <c r="L154" s="309"/>
      <c r="M154" s="120"/>
      <c r="N154" s="120"/>
      <c r="O154" s="309"/>
      <c r="P154" s="120"/>
      <c r="Q154" s="120"/>
      <c r="R154" s="297"/>
      <c r="S154" s="120"/>
      <c r="T154" s="121"/>
      <c r="U154" s="297"/>
      <c r="V154" s="120"/>
      <c r="W154" s="121"/>
      <c r="X154" s="120"/>
      <c r="Y154" s="120"/>
      <c r="Z154" s="137"/>
      <c r="AA154" s="137"/>
    </row>
  </sheetData>
  <sheetProtection/>
  <autoFilter ref="A8:AA91"/>
  <mergeCells count="7">
    <mergeCell ref="A5:AA5"/>
    <mergeCell ref="Q1:Y1"/>
    <mergeCell ref="Q2:Y2"/>
    <mergeCell ref="A1:F1"/>
    <mergeCell ref="A2:F2"/>
    <mergeCell ref="A3:F3"/>
    <mergeCell ref="A4:AA4"/>
  </mergeCells>
  <printOptions/>
  <pageMargins left="0.22" right="0.16" top="0.51" bottom="0.26" header="0.35" footer="0.16"/>
  <pageSetup horizontalDpi="600" verticalDpi="600" orientation="landscape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99"/>
  <sheetViews>
    <sheetView workbookViewId="0" topLeftCell="A1">
      <selection activeCell="M14" sqref="M14"/>
    </sheetView>
  </sheetViews>
  <sheetFormatPr defaultColWidth="8.796875" defaultRowHeight="15"/>
  <cols>
    <col min="1" max="1" width="3.59765625" style="193" customWidth="1"/>
    <col min="2" max="2" width="15.09765625" style="233" bestFit="1" customWidth="1"/>
    <col min="3" max="3" width="7.5" style="234" customWidth="1"/>
    <col min="4" max="4" width="11.59765625" style="234" customWidth="1"/>
    <col min="5" max="5" width="0" style="233" hidden="1" customWidth="1"/>
    <col min="6" max="6" width="11.59765625" style="233" hidden="1" customWidth="1"/>
    <col min="7" max="7" width="4.59765625" style="235" hidden="1" customWidth="1"/>
    <col min="8" max="8" width="4.59765625" style="236" customWidth="1"/>
    <col min="9" max="19" width="4.59765625" style="237" customWidth="1"/>
    <col min="20" max="20" width="6.59765625" style="238" customWidth="1"/>
    <col min="21" max="21" width="9.59765625" style="177" hidden="1" customWidth="1"/>
    <col min="22" max="22" width="4.19921875" style="193" customWidth="1"/>
    <col min="23" max="23" width="4.8984375" style="193" customWidth="1"/>
    <col min="24" max="24" width="12.59765625" style="193" customWidth="1"/>
    <col min="25" max="25" width="9" style="193" customWidth="1"/>
    <col min="26" max="26" width="27.59765625" style="193" customWidth="1"/>
    <col min="27" max="27" width="9" style="179" customWidth="1"/>
    <col min="28" max="16384" width="9" style="193" customWidth="1"/>
  </cols>
  <sheetData>
    <row r="1" spans="1:27" s="177" customFormat="1" ht="15">
      <c r="A1" s="168"/>
      <c r="B1" s="169"/>
      <c r="C1" s="170"/>
      <c r="D1" s="171" t="s">
        <v>0</v>
      </c>
      <c r="E1" s="172"/>
      <c r="F1" s="172"/>
      <c r="G1" s="172"/>
      <c r="H1" s="173"/>
      <c r="I1" s="174"/>
      <c r="J1" s="173"/>
      <c r="K1" s="173"/>
      <c r="L1" s="174"/>
      <c r="M1" s="174"/>
      <c r="N1" s="174"/>
      <c r="O1" s="174"/>
      <c r="P1" s="174"/>
      <c r="Q1" s="175" t="s">
        <v>390</v>
      </c>
      <c r="R1" s="176"/>
      <c r="S1" s="176"/>
      <c r="U1" s="172"/>
      <c r="V1" s="172"/>
      <c r="W1" s="172"/>
      <c r="X1" s="178"/>
      <c r="AA1" s="179"/>
    </row>
    <row r="2" spans="1:27" s="177" customFormat="1" ht="15">
      <c r="A2" s="168"/>
      <c r="B2" s="169"/>
      <c r="C2" s="180"/>
      <c r="D2" s="181" t="s">
        <v>353</v>
      </c>
      <c r="E2" s="175"/>
      <c r="F2" s="172"/>
      <c r="G2" s="175"/>
      <c r="H2" s="182"/>
      <c r="I2" s="174"/>
      <c r="J2" s="173"/>
      <c r="K2" s="173"/>
      <c r="L2" s="174"/>
      <c r="M2" s="174"/>
      <c r="N2" s="174"/>
      <c r="O2" s="174"/>
      <c r="P2" s="174"/>
      <c r="Q2" s="175" t="s">
        <v>391</v>
      </c>
      <c r="R2" s="183"/>
      <c r="S2" s="183"/>
      <c r="U2" s="175"/>
      <c r="V2" s="175"/>
      <c r="W2" s="175"/>
      <c r="X2" s="184"/>
      <c r="AA2" s="179"/>
    </row>
    <row r="3" spans="1:24" ht="15" customHeight="1">
      <c r="A3" s="168"/>
      <c r="B3" s="169"/>
      <c r="C3" s="180"/>
      <c r="D3" s="181" t="s">
        <v>392</v>
      </c>
      <c r="E3" s="175"/>
      <c r="F3" s="172"/>
      <c r="G3" s="175"/>
      <c r="H3" s="185"/>
      <c r="I3" s="186"/>
      <c r="J3" s="187"/>
      <c r="K3" s="187"/>
      <c r="L3" s="188"/>
      <c r="M3" s="189"/>
      <c r="N3" s="189"/>
      <c r="O3" s="189"/>
      <c r="P3" s="189"/>
      <c r="Q3" s="189"/>
      <c r="R3" s="189"/>
      <c r="S3" s="190"/>
      <c r="T3" s="191"/>
      <c r="U3" s="192"/>
      <c r="V3" s="192"/>
      <c r="W3" s="192"/>
      <c r="X3" s="192"/>
    </row>
    <row r="4" spans="1:24" ht="15" customHeight="1">
      <c r="A4" s="168"/>
      <c r="B4" s="169"/>
      <c r="C4" s="180"/>
      <c r="D4" s="181"/>
      <c r="E4" s="175"/>
      <c r="F4" s="172"/>
      <c r="G4" s="175"/>
      <c r="H4" s="185"/>
      <c r="I4" s="186"/>
      <c r="J4" s="187"/>
      <c r="K4" s="187"/>
      <c r="L4" s="188"/>
      <c r="M4" s="189"/>
      <c r="N4" s="189"/>
      <c r="O4" s="189"/>
      <c r="P4" s="189"/>
      <c r="Q4" s="189"/>
      <c r="R4" s="189"/>
      <c r="S4" s="190"/>
      <c r="T4" s="191"/>
      <c r="U4" s="192"/>
      <c r="V4" s="192"/>
      <c r="W4" s="192"/>
      <c r="X4" s="192"/>
    </row>
    <row r="5" spans="1:24" ht="18.75">
      <c r="A5" s="406" t="s">
        <v>393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</row>
    <row r="6" spans="1:29" ht="15.75">
      <c r="A6" s="397" t="s">
        <v>369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194"/>
      <c r="Z6" s="194"/>
      <c r="AA6" s="195"/>
      <c r="AB6" s="194"/>
      <c r="AC6" s="194"/>
    </row>
    <row r="7" spans="1:24" ht="12" customHeight="1">
      <c r="A7" s="196"/>
      <c r="B7" s="197"/>
      <c r="C7" s="197"/>
      <c r="D7" s="197"/>
      <c r="E7" s="197"/>
      <c r="F7" s="197"/>
      <c r="G7" s="197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9"/>
      <c r="U7" s="196"/>
      <c r="V7" s="196"/>
      <c r="W7" s="196"/>
      <c r="X7" s="196"/>
    </row>
    <row r="8" spans="1:24" s="204" customFormat="1" ht="96" customHeight="1">
      <c r="A8" s="147" t="s">
        <v>376</v>
      </c>
      <c r="B8" s="148" t="s">
        <v>377</v>
      </c>
      <c r="C8" s="149" t="s">
        <v>378</v>
      </c>
      <c r="D8" s="147" t="s">
        <v>379</v>
      </c>
      <c r="E8" s="147" t="s">
        <v>380</v>
      </c>
      <c r="F8" s="147" t="s">
        <v>354</v>
      </c>
      <c r="G8" s="147" t="s">
        <v>381</v>
      </c>
      <c r="H8" s="200" t="s">
        <v>355</v>
      </c>
      <c r="I8" s="200" t="s">
        <v>367</v>
      </c>
      <c r="J8" s="200" t="s">
        <v>358</v>
      </c>
      <c r="K8" s="200" t="s">
        <v>394</v>
      </c>
      <c r="L8" s="200" t="s">
        <v>360</v>
      </c>
      <c r="M8" s="200" t="s">
        <v>361</v>
      </c>
      <c r="N8" s="200" t="s">
        <v>382</v>
      </c>
      <c r="O8" s="200" t="s">
        <v>383</v>
      </c>
      <c r="P8" s="200" t="s">
        <v>384</v>
      </c>
      <c r="Q8" s="200" t="s">
        <v>385</v>
      </c>
      <c r="R8" s="200" t="s">
        <v>386</v>
      </c>
      <c r="S8" s="200" t="s">
        <v>387</v>
      </c>
      <c r="T8" s="201" t="s">
        <v>395</v>
      </c>
      <c r="U8" s="202" t="s">
        <v>396</v>
      </c>
      <c r="V8" s="203" t="s">
        <v>397</v>
      </c>
      <c r="W8" s="203" t="s">
        <v>398</v>
      </c>
      <c r="X8" s="203" t="s">
        <v>399</v>
      </c>
    </row>
    <row r="9" spans="1:24" s="204" customFormat="1" ht="12.75" customHeight="1">
      <c r="A9" s="407" t="s">
        <v>400</v>
      </c>
      <c r="B9" s="408"/>
      <c r="C9" s="408"/>
      <c r="D9" s="408"/>
      <c r="E9" s="408"/>
      <c r="F9" s="408"/>
      <c r="G9" s="409"/>
      <c r="H9" s="205">
        <v>4</v>
      </c>
      <c r="I9" s="205">
        <v>3</v>
      </c>
      <c r="J9" s="205">
        <v>4</v>
      </c>
      <c r="K9" s="205">
        <v>5</v>
      </c>
      <c r="L9" s="205">
        <v>4</v>
      </c>
      <c r="M9" s="205">
        <v>0</v>
      </c>
      <c r="N9" s="206">
        <v>5</v>
      </c>
      <c r="O9" s="206">
        <v>5</v>
      </c>
      <c r="P9" s="206">
        <v>4</v>
      </c>
      <c r="Q9" s="206">
        <v>5</v>
      </c>
      <c r="R9" s="206">
        <v>3</v>
      </c>
      <c r="S9" s="206">
        <v>0</v>
      </c>
      <c r="T9" s="207">
        <f>SUM(H9:S9)</f>
        <v>42</v>
      </c>
      <c r="U9" s="208"/>
      <c r="V9" s="209"/>
      <c r="W9" s="209"/>
      <c r="X9" s="209"/>
    </row>
    <row r="10" spans="1:27" s="216" customFormat="1" ht="19.5" customHeight="1">
      <c r="A10" s="210">
        <v>1</v>
      </c>
      <c r="B10" s="97" t="s">
        <v>15</v>
      </c>
      <c r="C10" s="98" t="s">
        <v>16</v>
      </c>
      <c r="D10" s="96" t="s">
        <v>14</v>
      </c>
      <c r="E10" s="99" t="s">
        <v>18</v>
      </c>
      <c r="F10" s="96" t="s">
        <v>19</v>
      </c>
      <c r="G10" s="100" t="s">
        <v>17</v>
      </c>
      <c r="H10" s="211">
        <f>'HK1'!J9</f>
        <v>6</v>
      </c>
      <c r="I10" s="212">
        <f>'HK1'!M9</f>
        <v>6</v>
      </c>
      <c r="J10" s="212">
        <f>'HK1'!P9</f>
        <v>6</v>
      </c>
      <c r="K10" s="212">
        <f>'HK1'!S9</f>
        <v>8</v>
      </c>
      <c r="L10" s="213">
        <f>'HK1'!V9</f>
        <v>6</v>
      </c>
      <c r="M10" s="212">
        <f>'HK1'!Y9</f>
        <v>7</v>
      </c>
      <c r="N10" s="212">
        <f>'HK2'!J9</f>
        <v>6</v>
      </c>
      <c r="O10" s="212">
        <f>'HK2'!M9</f>
        <v>6</v>
      </c>
      <c r="P10" s="212">
        <f>'HK2'!P9</f>
        <v>6</v>
      </c>
      <c r="Q10" s="212">
        <f>'HK2'!S9</f>
        <v>5</v>
      </c>
      <c r="R10" s="212">
        <f>'HK2'!V9</f>
        <v>5</v>
      </c>
      <c r="S10" s="212">
        <f>'HK2'!Y9</f>
        <v>8</v>
      </c>
      <c r="T10" s="214">
        <f>ROUND(SUMPRODUCT(H10:S10,$H$9:$S$9)/SUMIF($H10:$S10,"&lt;&gt;M",H$9:$S$9),2)</f>
        <v>6.05</v>
      </c>
      <c r="U10" s="215" t="str">
        <f>IF(T11&gt;=9,"Xuất Sắc",IF(T11&gt;=8,"Giỏi",IF(T11&gt;=7,"Khá",IF(T11&gt;=6,"TB.Khá",IF(T11&gt;=5,"Trung Bình",IF(T11&gt;=4,"Yếu","Kém"))))))</f>
        <v>Trung Bình</v>
      </c>
      <c r="V10" s="215">
        <f aca="true" t="shared" si="0" ref="V10:V41">COUNTIF(H10:S10,"&lt;5")</f>
        <v>0</v>
      </c>
      <c r="W10" s="215">
        <f aca="true" t="shared" si="1" ref="W10:W41">SUMIF(H10:S10,"&lt;5",$H$9:$S$9)</f>
        <v>0</v>
      </c>
      <c r="X10" s="215" t="str">
        <f aca="true" t="shared" si="2" ref="X10:X41">IF(AND(T10&gt;=5,W10&lt;=25),"Học tiếp",IF(T10&lt;3.5,"Thôi học","Ngừng học"))</f>
        <v>Học tiếp</v>
      </c>
      <c r="Z10" s="217" t="s">
        <v>355</v>
      </c>
      <c r="AA10" s="218">
        <v>4</v>
      </c>
    </row>
    <row r="11" spans="1:27" s="216" customFormat="1" ht="19.5" customHeight="1">
      <c r="A11" s="219">
        <v>2</v>
      </c>
      <c r="B11" s="104" t="s">
        <v>22</v>
      </c>
      <c r="C11" s="105" t="s">
        <v>23</v>
      </c>
      <c r="D11" s="103" t="s">
        <v>21</v>
      </c>
      <c r="E11" s="106" t="s">
        <v>24</v>
      </c>
      <c r="F11" s="103" t="s">
        <v>19</v>
      </c>
      <c r="G11" s="107" t="s">
        <v>17</v>
      </c>
      <c r="H11" s="220">
        <f>'HK1'!J10</f>
        <v>5</v>
      </c>
      <c r="I11" s="221">
        <f>'HK1'!M10</f>
        <v>6</v>
      </c>
      <c r="J11" s="221">
        <f>'HK1'!P10</f>
        <v>5</v>
      </c>
      <c r="K11" s="221">
        <f>'HK1'!S10</f>
        <v>7</v>
      </c>
      <c r="L11" s="222">
        <f>'HK1'!V10</f>
        <v>6</v>
      </c>
      <c r="M11" s="221">
        <f>'HK1'!Y10</f>
        <v>5</v>
      </c>
      <c r="N11" s="221">
        <f>'HK2'!J10</f>
        <v>5</v>
      </c>
      <c r="O11" s="221">
        <f>'HK2'!M10</f>
        <v>7</v>
      </c>
      <c r="P11" s="221">
        <f>'HK2'!P10</f>
        <v>5</v>
      </c>
      <c r="Q11" s="221">
        <f>'HK2'!S10</f>
        <v>5</v>
      </c>
      <c r="R11" s="221">
        <f>'HK2'!V10</f>
        <v>5</v>
      </c>
      <c r="S11" s="221">
        <f>'HK2'!Y10</f>
        <v>8</v>
      </c>
      <c r="T11" s="223">
        <f>ROUND(SUMPRODUCT(H11:S11,$H$9:$S$9)/SUMIF($H11:$S11,"&lt;&gt;M",H$9:$S$9),2)</f>
        <v>5.64</v>
      </c>
      <c r="U11" s="219" t="str">
        <f aca="true" t="shared" si="3" ref="U11:U32">IF(T11&gt;=9,"Xuất Sắc",IF(T11&gt;=8,"Giỏi",IF(T11&gt;=7,"Khá",IF(T11&gt;=6,"TB.Khá",IF(T11&gt;=5,"Trung Bình",IF(T11&gt;=4,"Yếu","Kém"))))))</f>
        <v>Trung Bình</v>
      </c>
      <c r="V11" s="219">
        <f t="shared" si="0"/>
        <v>0</v>
      </c>
      <c r="W11" s="219">
        <f t="shared" si="1"/>
        <v>0</v>
      </c>
      <c r="X11" s="219" t="str">
        <f t="shared" si="2"/>
        <v>Học tiếp</v>
      </c>
      <c r="Z11" s="217" t="s">
        <v>367</v>
      </c>
      <c r="AA11" s="224">
        <v>3</v>
      </c>
    </row>
    <row r="12" spans="1:27" s="216" customFormat="1" ht="19.5" customHeight="1">
      <c r="A12" s="219">
        <v>3</v>
      </c>
      <c r="B12" s="104" t="s">
        <v>26</v>
      </c>
      <c r="C12" s="105" t="s">
        <v>27</v>
      </c>
      <c r="D12" s="103" t="s">
        <v>25</v>
      </c>
      <c r="E12" s="106" t="s">
        <v>28</v>
      </c>
      <c r="F12" s="103" t="s">
        <v>29</v>
      </c>
      <c r="G12" s="107" t="s">
        <v>17</v>
      </c>
      <c r="H12" s="220">
        <f>'HK1'!J11</f>
        <v>6</v>
      </c>
      <c r="I12" s="221">
        <f>'HK1'!M11</f>
        <v>6</v>
      </c>
      <c r="J12" s="221">
        <f>'HK1'!P11</f>
        <v>5</v>
      </c>
      <c r="K12" s="221">
        <f>'HK1'!S11</f>
        <v>8</v>
      </c>
      <c r="L12" s="222">
        <f>'HK1'!V11</f>
        <v>6</v>
      </c>
      <c r="M12" s="221">
        <f>'HK1'!Y11</f>
        <v>5</v>
      </c>
      <c r="N12" s="221">
        <f>'HK2'!J11</f>
        <v>6</v>
      </c>
      <c r="O12" s="221">
        <f>'HK2'!M11</f>
        <v>5</v>
      </c>
      <c r="P12" s="221">
        <f>'HK2'!P11</f>
        <v>7</v>
      </c>
      <c r="Q12" s="221">
        <f>'HK2'!S11</f>
        <v>5</v>
      </c>
      <c r="R12" s="221">
        <f>'HK2'!V11</f>
        <v>6</v>
      </c>
      <c r="S12" s="221">
        <f>'HK2'!Y11</f>
        <v>8</v>
      </c>
      <c r="T12" s="223">
        <f>ROUND(SUMPRODUCT(H12:S12,$H$9:$S$9)/SUMIF($H12:$S12,"&lt;&gt;M",H$9:$S$9),2)</f>
        <v>6</v>
      </c>
      <c r="U12" s="219" t="str">
        <f t="shared" si="3"/>
        <v>TB.Khá</v>
      </c>
      <c r="V12" s="219">
        <f t="shared" si="0"/>
        <v>0</v>
      </c>
      <c r="W12" s="219">
        <f t="shared" si="1"/>
        <v>0</v>
      </c>
      <c r="X12" s="219" t="str">
        <f t="shared" si="2"/>
        <v>Học tiếp</v>
      </c>
      <c r="Z12" s="224" t="s">
        <v>358</v>
      </c>
      <c r="AA12" s="225">
        <v>4</v>
      </c>
    </row>
    <row r="13" spans="1:27" s="216" customFormat="1" ht="19.5" customHeight="1">
      <c r="A13" s="226">
        <v>4</v>
      </c>
      <c r="B13" s="104" t="s">
        <v>31</v>
      </c>
      <c r="C13" s="105" t="s">
        <v>32</v>
      </c>
      <c r="D13" s="103" t="s">
        <v>30</v>
      </c>
      <c r="E13" s="106" t="s">
        <v>33</v>
      </c>
      <c r="F13" s="103" t="s">
        <v>34</v>
      </c>
      <c r="G13" s="107" t="s">
        <v>17</v>
      </c>
      <c r="H13" s="220">
        <f>'HK1'!J12</f>
        <v>7</v>
      </c>
      <c r="I13" s="221">
        <f>'HK1'!M12</f>
        <v>7</v>
      </c>
      <c r="J13" s="221">
        <f>'HK1'!P12</f>
        <v>8</v>
      </c>
      <c r="K13" s="221">
        <f>'HK1'!S12</f>
        <v>6</v>
      </c>
      <c r="L13" s="222">
        <f>'HK1'!V12</f>
        <v>6</v>
      </c>
      <c r="M13" s="221">
        <f>'HK1'!Y12</f>
        <v>8</v>
      </c>
      <c r="N13" s="221">
        <f>'HK2'!J12</f>
        <v>5</v>
      </c>
      <c r="O13" s="221">
        <f>'HK2'!M12</f>
        <v>7</v>
      </c>
      <c r="P13" s="221">
        <f>'HK2'!P12</f>
        <v>6</v>
      </c>
      <c r="Q13" s="221">
        <f>'HK2'!S12</f>
        <v>5</v>
      </c>
      <c r="R13" s="221">
        <f>'HK2'!V12</f>
        <v>8</v>
      </c>
      <c r="S13" s="221">
        <f>'HK2'!Y12</f>
        <v>9</v>
      </c>
      <c r="T13" s="223">
        <f>ROUND(SUMPRODUCT(H13:S13,$H$9:$S$9)/SUMIF($H13:$S13,"&lt;&gt;M",H$9:$S$9),2)</f>
        <v>6.38</v>
      </c>
      <c r="U13" s="219" t="str">
        <f t="shared" si="3"/>
        <v>TB.Khá</v>
      </c>
      <c r="V13" s="219">
        <f t="shared" si="0"/>
        <v>0</v>
      </c>
      <c r="W13" s="219">
        <f t="shared" si="1"/>
        <v>0</v>
      </c>
      <c r="X13" s="219" t="str">
        <f t="shared" si="2"/>
        <v>Học tiếp</v>
      </c>
      <c r="Z13" s="224" t="s">
        <v>394</v>
      </c>
      <c r="AA13" s="227">
        <v>5</v>
      </c>
    </row>
    <row r="14" spans="1:27" s="216" customFormat="1" ht="19.5" customHeight="1">
      <c r="A14" s="219">
        <v>5</v>
      </c>
      <c r="B14" s="104" t="s">
        <v>36</v>
      </c>
      <c r="C14" s="105" t="s">
        <v>37</v>
      </c>
      <c r="D14" s="103" t="s">
        <v>35</v>
      </c>
      <c r="E14" s="106" t="s">
        <v>38</v>
      </c>
      <c r="F14" s="103" t="s">
        <v>39</v>
      </c>
      <c r="G14" s="107" t="s">
        <v>17</v>
      </c>
      <c r="H14" s="220">
        <f>'HK1'!J13</f>
        <v>6</v>
      </c>
      <c r="I14" s="221">
        <f>'HK1'!M13</f>
        <v>6</v>
      </c>
      <c r="J14" s="221">
        <f>'HK1'!P13</f>
        <v>6</v>
      </c>
      <c r="K14" s="221">
        <f>'HK1'!S13</f>
        <v>7</v>
      </c>
      <c r="L14" s="222">
        <f>'HK1'!V13</f>
        <v>6</v>
      </c>
      <c r="M14" s="221">
        <f>'HK1'!Y13</f>
        <v>5</v>
      </c>
      <c r="N14" s="221">
        <f>'HK2'!J13</f>
        <v>5</v>
      </c>
      <c r="O14" s="221">
        <f>'HK2'!M13</f>
        <v>6</v>
      </c>
      <c r="P14" s="221">
        <f>'HK2'!P13</f>
        <v>5</v>
      </c>
      <c r="Q14" s="221">
        <f>'HK2'!S13</f>
        <v>6</v>
      </c>
      <c r="R14" s="221">
        <f>'HK2'!V13</f>
        <v>5</v>
      </c>
      <c r="S14" s="221">
        <f>'HK2'!Y13</f>
        <v>8</v>
      </c>
      <c r="T14" s="223">
        <f>ROUND(SUMPRODUCT(H14:S14,$H$9:$S$9)/SUMIF($H14:$S14,"&lt;&gt;M",H$9:$S$9),2)</f>
        <v>5.83</v>
      </c>
      <c r="U14" s="219" t="str">
        <f t="shared" si="3"/>
        <v>Trung Bình</v>
      </c>
      <c r="V14" s="219">
        <f t="shared" si="0"/>
        <v>0</v>
      </c>
      <c r="W14" s="219">
        <f t="shared" si="1"/>
        <v>0</v>
      </c>
      <c r="X14" s="219" t="str">
        <f t="shared" si="2"/>
        <v>Học tiếp</v>
      </c>
      <c r="Z14" s="225" t="s">
        <v>360</v>
      </c>
      <c r="AA14" s="227">
        <v>4</v>
      </c>
    </row>
    <row r="15" spans="1:27" s="216" customFormat="1" ht="19.5" customHeight="1">
      <c r="A15" s="219">
        <v>6</v>
      </c>
      <c r="B15" s="104" t="s">
        <v>41</v>
      </c>
      <c r="C15" s="105" t="s">
        <v>42</v>
      </c>
      <c r="D15" s="103" t="s">
        <v>40</v>
      </c>
      <c r="E15" s="106" t="s">
        <v>43</v>
      </c>
      <c r="F15" s="103" t="s">
        <v>44</v>
      </c>
      <c r="G15" s="107" t="s">
        <v>17</v>
      </c>
      <c r="H15" s="220">
        <f>'HK1'!J14</f>
        <v>6</v>
      </c>
      <c r="I15" s="221">
        <f>'HK1'!M14</f>
        <v>6</v>
      </c>
      <c r="J15" s="221">
        <f>'HK1'!P14</f>
        <v>7</v>
      </c>
      <c r="K15" s="221">
        <f>'HK1'!S14</f>
        <v>5</v>
      </c>
      <c r="L15" s="222">
        <f>'HK1'!V14</f>
        <v>3</v>
      </c>
      <c r="M15" s="221">
        <f>'HK1'!Y14</f>
        <v>0</v>
      </c>
      <c r="N15" s="221">
        <f>'HK2'!J14</f>
        <v>4</v>
      </c>
      <c r="O15" s="221">
        <f>'HK2'!M14</f>
        <v>4</v>
      </c>
      <c r="P15" s="221">
        <f>'HK2'!P14</f>
        <v>5</v>
      </c>
      <c r="Q15" s="221">
        <f>'HK2'!S14</f>
        <v>5</v>
      </c>
      <c r="R15" s="221">
        <f>'HK2'!V14</f>
        <v>5</v>
      </c>
      <c r="S15" s="221">
        <f>'HK2'!Y14</f>
        <v>0</v>
      </c>
      <c r="T15" s="223">
        <f>ROUND(SUMPRODUCT(H15:S15,$H$9:$S$9)/SUMIF($H15:$S15,"&lt;&gt;M",H$9:$S$9),2)</f>
        <v>4.93</v>
      </c>
      <c r="U15" s="219" t="str">
        <f t="shared" si="3"/>
        <v>Yếu</v>
      </c>
      <c r="V15" s="219">
        <f t="shared" si="0"/>
        <v>5</v>
      </c>
      <c r="W15" s="219">
        <f t="shared" si="1"/>
        <v>14</v>
      </c>
      <c r="X15" s="302" t="str">
        <f t="shared" si="2"/>
        <v>Ngừng học</v>
      </c>
      <c r="Z15" s="225" t="s">
        <v>361</v>
      </c>
      <c r="AA15" s="227">
        <v>0</v>
      </c>
    </row>
    <row r="16" spans="1:27" s="216" customFormat="1" ht="19.5" customHeight="1">
      <c r="A16" s="226">
        <v>7</v>
      </c>
      <c r="B16" s="104" t="s">
        <v>46</v>
      </c>
      <c r="C16" s="105" t="s">
        <v>47</v>
      </c>
      <c r="D16" s="103" t="s">
        <v>45</v>
      </c>
      <c r="E16" s="106" t="s">
        <v>48</v>
      </c>
      <c r="F16" s="103" t="s">
        <v>49</v>
      </c>
      <c r="G16" s="107" t="s">
        <v>17</v>
      </c>
      <c r="H16" s="220">
        <f>'HK1'!J15</f>
        <v>8</v>
      </c>
      <c r="I16" s="221">
        <f>'HK1'!M15</f>
        <v>7</v>
      </c>
      <c r="J16" s="221">
        <f>'HK1'!P15</f>
        <v>6</v>
      </c>
      <c r="K16" s="221">
        <f>'HK1'!S15</f>
        <v>6</v>
      </c>
      <c r="L16" s="222">
        <f>'HK1'!V15</f>
        <v>8</v>
      </c>
      <c r="M16" s="221">
        <f>'HK1'!Y15</f>
        <v>6</v>
      </c>
      <c r="N16" s="221">
        <f>'HK2'!J15</f>
        <v>7</v>
      </c>
      <c r="O16" s="221">
        <f>'HK2'!M15</f>
        <v>7</v>
      </c>
      <c r="P16" s="221">
        <f>'HK2'!P15</f>
        <v>7</v>
      </c>
      <c r="Q16" s="221">
        <f>'HK2'!S15</f>
        <v>5</v>
      </c>
      <c r="R16" s="221">
        <f>'HK2'!V15</f>
        <v>6</v>
      </c>
      <c r="S16" s="221">
        <f>'HK2'!Y15</f>
        <v>6</v>
      </c>
      <c r="T16" s="223">
        <f>ROUND(SUMPRODUCT(H16:S16,$H$9:$S$9)/SUMIF($H16:$S16,"&lt;&gt;M",H$9:$S$9),2)</f>
        <v>6.67</v>
      </c>
      <c r="U16" s="219" t="str">
        <f t="shared" si="3"/>
        <v>TB.Khá</v>
      </c>
      <c r="V16" s="219">
        <f t="shared" si="0"/>
        <v>0</v>
      </c>
      <c r="W16" s="219">
        <f t="shared" si="1"/>
        <v>0</v>
      </c>
      <c r="X16" s="219" t="str">
        <f t="shared" si="2"/>
        <v>Học tiếp</v>
      </c>
      <c r="Z16" s="227" t="s">
        <v>401</v>
      </c>
      <c r="AA16" s="227">
        <v>5</v>
      </c>
    </row>
    <row r="17" spans="1:27" s="216" customFormat="1" ht="19.5" customHeight="1">
      <c r="A17" s="219">
        <v>8</v>
      </c>
      <c r="B17" s="104" t="s">
        <v>51</v>
      </c>
      <c r="C17" s="105" t="s">
        <v>47</v>
      </c>
      <c r="D17" s="103" t="s">
        <v>50</v>
      </c>
      <c r="E17" s="106" t="s">
        <v>52</v>
      </c>
      <c r="F17" s="103" t="s">
        <v>39</v>
      </c>
      <c r="G17" s="107" t="s">
        <v>17</v>
      </c>
      <c r="H17" s="220">
        <f>'HK1'!J16</f>
        <v>6</v>
      </c>
      <c r="I17" s="221">
        <f>'HK1'!M16</f>
        <v>6</v>
      </c>
      <c r="J17" s="221">
        <f>'HK1'!P16</f>
        <v>6</v>
      </c>
      <c r="K17" s="221">
        <f>'HK1'!S16</f>
        <v>7</v>
      </c>
      <c r="L17" s="222">
        <f>'HK1'!V16</f>
        <v>4</v>
      </c>
      <c r="M17" s="221">
        <f>'HK1'!Y16</f>
        <v>7</v>
      </c>
      <c r="N17" s="221">
        <f>'HK2'!J16</f>
        <v>5</v>
      </c>
      <c r="O17" s="221">
        <f>'HK2'!M16</f>
        <v>5</v>
      </c>
      <c r="P17" s="221">
        <f>'HK2'!P16</f>
        <v>7</v>
      </c>
      <c r="Q17" s="221">
        <f>'HK2'!S16</f>
        <v>5</v>
      </c>
      <c r="R17" s="221">
        <f>'HK2'!V16</f>
        <v>5</v>
      </c>
      <c r="S17" s="221">
        <f>'HK2'!Y16</f>
        <v>9</v>
      </c>
      <c r="T17" s="223">
        <f>ROUND(SUMPRODUCT(H17:S17,$H$9:$S$9)/SUMIF($H17:$S17,"&lt;&gt;M",H$9:$S$9),2)</f>
        <v>5.6</v>
      </c>
      <c r="U17" s="219" t="str">
        <f t="shared" si="3"/>
        <v>Trung Bình</v>
      </c>
      <c r="V17" s="219">
        <f t="shared" si="0"/>
        <v>1</v>
      </c>
      <c r="W17" s="219">
        <f t="shared" si="1"/>
        <v>4</v>
      </c>
      <c r="X17" s="219" t="str">
        <f t="shared" si="2"/>
        <v>Học tiếp</v>
      </c>
      <c r="Z17" s="227" t="s">
        <v>383</v>
      </c>
      <c r="AA17" s="227">
        <v>5</v>
      </c>
    </row>
    <row r="18" spans="1:27" s="216" customFormat="1" ht="19.5" customHeight="1">
      <c r="A18" s="219">
        <v>9</v>
      </c>
      <c r="B18" s="104" t="s">
        <v>54</v>
      </c>
      <c r="C18" s="105" t="s">
        <v>47</v>
      </c>
      <c r="D18" s="103" t="s">
        <v>53</v>
      </c>
      <c r="E18" s="106" t="s">
        <v>55</v>
      </c>
      <c r="F18" s="103" t="s">
        <v>56</v>
      </c>
      <c r="G18" s="107" t="s">
        <v>17</v>
      </c>
      <c r="H18" s="220">
        <f>'HK1'!J17</f>
        <v>6</v>
      </c>
      <c r="I18" s="221">
        <f>'HK1'!M17</f>
        <v>6</v>
      </c>
      <c r="J18" s="221">
        <f>'HK1'!P17</f>
        <v>5</v>
      </c>
      <c r="K18" s="221">
        <f>'HK1'!S17</f>
        <v>7</v>
      </c>
      <c r="L18" s="222">
        <f>'HK1'!V17</f>
        <v>5</v>
      </c>
      <c r="M18" s="221">
        <f>'HK1'!Y17</f>
        <v>5</v>
      </c>
      <c r="N18" s="221">
        <f>'HK2'!J17</f>
        <v>6</v>
      </c>
      <c r="O18" s="221">
        <f>'HK2'!M17</f>
        <v>6</v>
      </c>
      <c r="P18" s="221">
        <f>'HK2'!P17</f>
        <v>5</v>
      </c>
      <c r="Q18" s="221">
        <f>'HK2'!S17</f>
        <v>5</v>
      </c>
      <c r="R18" s="221">
        <f>'HK2'!V17</f>
        <v>2</v>
      </c>
      <c r="S18" s="221">
        <f>'HK2'!Y17</f>
        <v>9</v>
      </c>
      <c r="T18" s="223">
        <f>ROUND(SUMPRODUCT(H18:S18,$H$9:$S$9)/SUMIF($H18:$S18,"&lt;&gt;M",H$9:$S$9),2)</f>
        <v>5.43</v>
      </c>
      <c r="U18" s="219" t="str">
        <f t="shared" si="3"/>
        <v>Trung Bình</v>
      </c>
      <c r="V18" s="219">
        <f t="shared" si="0"/>
        <v>1</v>
      </c>
      <c r="W18" s="219">
        <f t="shared" si="1"/>
        <v>3</v>
      </c>
      <c r="X18" s="219" t="str">
        <f t="shared" si="2"/>
        <v>Học tiếp</v>
      </c>
      <c r="Z18" s="227" t="s">
        <v>384</v>
      </c>
      <c r="AA18" s="227">
        <v>4</v>
      </c>
    </row>
    <row r="19" spans="1:27" s="216" customFormat="1" ht="19.5" customHeight="1">
      <c r="A19" s="226">
        <v>10</v>
      </c>
      <c r="B19" s="104" t="s">
        <v>58</v>
      </c>
      <c r="C19" s="105" t="s">
        <v>47</v>
      </c>
      <c r="D19" s="103" t="s">
        <v>57</v>
      </c>
      <c r="E19" s="106" t="s">
        <v>59</v>
      </c>
      <c r="F19" s="103" t="s">
        <v>39</v>
      </c>
      <c r="G19" s="107" t="s">
        <v>17</v>
      </c>
      <c r="H19" s="220">
        <f>'HK1'!J18</f>
        <v>5</v>
      </c>
      <c r="I19" s="221">
        <f>'HK1'!M18</f>
        <v>6</v>
      </c>
      <c r="J19" s="221">
        <f>'HK1'!P18</f>
        <v>5</v>
      </c>
      <c r="K19" s="221">
        <f>'HK1'!S18</f>
        <v>5</v>
      </c>
      <c r="L19" s="222">
        <f>'HK1'!V18</f>
        <v>5</v>
      </c>
      <c r="M19" s="221">
        <f>'HK1'!Y18</f>
        <v>7</v>
      </c>
      <c r="N19" s="221">
        <f>'HK2'!J18</f>
        <v>5</v>
      </c>
      <c r="O19" s="221">
        <f>'HK2'!M18</f>
        <v>5</v>
      </c>
      <c r="P19" s="221">
        <f>'HK2'!P18</f>
        <v>7</v>
      </c>
      <c r="Q19" s="221">
        <f>'HK2'!S18</f>
        <v>5</v>
      </c>
      <c r="R19" s="221">
        <f>'HK2'!V18</f>
        <v>6</v>
      </c>
      <c r="S19" s="221">
        <f>'HK2'!Y18</f>
        <v>8</v>
      </c>
      <c r="T19" s="223">
        <f>ROUND(SUMPRODUCT(H19:S19,$H$9:$S$9)/SUMIF($H19:$S19,"&lt;&gt;M",H$9:$S$9),2)</f>
        <v>5.33</v>
      </c>
      <c r="U19" s="219" t="str">
        <f t="shared" si="3"/>
        <v>Trung Bình</v>
      </c>
      <c r="V19" s="219">
        <f t="shared" si="0"/>
        <v>0</v>
      </c>
      <c r="W19" s="219">
        <f t="shared" si="1"/>
        <v>0</v>
      </c>
      <c r="X19" s="219" t="str">
        <f t="shared" si="2"/>
        <v>Học tiếp</v>
      </c>
      <c r="Z19" s="227" t="s">
        <v>385</v>
      </c>
      <c r="AA19" s="227">
        <v>5</v>
      </c>
    </row>
    <row r="20" spans="1:27" s="216" customFormat="1" ht="19.5" customHeight="1">
      <c r="A20" s="219">
        <v>11</v>
      </c>
      <c r="B20" s="104" t="s">
        <v>61</v>
      </c>
      <c r="C20" s="105" t="s">
        <v>62</v>
      </c>
      <c r="D20" s="103" t="s">
        <v>60</v>
      </c>
      <c r="E20" s="106" t="s">
        <v>63</v>
      </c>
      <c r="F20" s="103" t="s">
        <v>64</v>
      </c>
      <c r="G20" s="107" t="s">
        <v>17</v>
      </c>
      <c r="H20" s="220">
        <f>'HK1'!J19</f>
        <v>8</v>
      </c>
      <c r="I20" s="221">
        <f>'HK1'!M19</f>
        <v>6</v>
      </c>
      <c r="J20" s="221">
        <f>'HK1'!P19</f>
        <v>7</v>
      </c>
      <c r="K20" s="221">
        <f>'HK1'!S19</f>
        <v>5</v>
      </c>
      <c r="L20" s="222">
        <f>'HK1'!V19</f>
        <v>3</v>
      </c>
      <c r="M20" s="221">
        <f>'HK1'!Y19</f>
        <v>7</v>
      </c>
      <c r="N20" s="221">
        <f>'HK2'!J19</f>
        <v>6</v>
      </c>
      <c r="O20" s="221">
        <f>'HK2'!M19</f>
        <v>6</v>
      </c>
      <c r="P20" s="221">
        <f>'HK2'!P19</f>
        <v>6</v>
      </c>
      <c r="Q20" s="221">
        <f>'HK2'!S19</f>
        <v>6</v>
      </c>
      <c r="R20" s="221">
        <f>'HK2'!V19</f>
        <v>6</v>
      </c>
      <c r="S20" s="221">
        <f>'HK2'!Y19</f>
        <v>8</v>
      </c>
      <c r="T20" s="223">
        <f>ROUND(SUMPRODUCT(H20:S20,$H$9:$S$9)/SUMIF($H20:$S20,"&lt;&gt;M",H$9:$S$9),2)</f>
        <v>5.88</v>
      </c>
      <c r="U20" s="219" t="str">
        <f t="shared" si="3"/>
        <v>Trung Bình</v>
      </c>
      <c r="V20" s="219">
        <f t="shared" si="0"/>
        <v>1</v>
      </c>
      <c r="W20" s="219">
        <f t="shared" si="1"/>
        <v>4</v>
      </c>
      <c r="X20" s="219" t="str">
        <f t="shared" si="2"/>
        <v>Học tiếp</v>
      </c>
      <c r="Z20" s="227" t="s">
        <v>386</v>
      </c>
      <c r="AA20" s="227">
        <v>3</v>
      </c>
    </row>
    <row r="21" spans="1:27" s="216" customFormat="1" ht="19.5" customHeight="1">
      <c r="A21" s="219">
        <v>12</v>
      </c>
      <c r="B21" s="104" t="s">
        <v>67</v>
      </c>
      <c r="C21" s="105" t="s">
        <v>68</v>
      </c>
      <c r="D21" s="103" t="s">
        <v>66</v>
      </c>
      <c r="E21" s="106" t="s">
        <v>69</v>
      </c>
      <c r="F21" s="103" t="s">
        <v>70</v>
      </c>
      <c r="G21" s="107" t="s">
        <v>17</v>
      </c>
      <c r="H21" s="220">
        <f>'HK1'!J20</f>
        <v>5</v>
      </c>
      <c r="I21" s="221">
        <f>'HK1'!M20</f>
        <v>5</v>
      </c>
      <c r="J21" s="221">
        <f>'HK1'!P20</f>
        <v>5</v>
      </c>
      <c r="K21" s="221">
        <f>'HK1'!S20</f>
        <v>5</v>
      </c>
      <c r="L21" s="222">
        <f>'HK1'!V20</f>
        <v>4</v>
      </c>
      <c r="M21" s="221">
        <f>'HK1'!Y20</f>
        <v>7</v>
      </c>
      <c r="N21" s="221">
        <f>'HK2'!J20</f>
        <v>4</v>
      </c>
      <c r="O21" s="221">
        <f>'HK2'!M20</f>
        <v>5</v>
      </c>
      <c r="P21" s="221">
        <f>'HK2'!P20</f>
        <v>7</v>
      </c>
      <c r="Q21" s="221">
        <f>'HK2'!S20</f>
        <v>6</v>
      </c>
      <c r="R21" s="221">
        <f>'HK2'!V20</f>
        <v>5</v>
      </c>
      <c r="S21" s="221">
        <f>'HK2'!Y20</f>
        <v>9</v>
      </c>
      <c r="T21" s="223">
        <f>ROUND(SUMPRODUCT(H21:S21,$H$9:$S$9)/SUMIF($H21:$S21,"&lt;&gt;M",H$9:$S$9),2)</f>
        <v>5.1</v>
      </c>
      <c r="U21" s="219" t="str">
        <f t="shared" si="3"/>
        <v>Trung Bình</v>
      </c>
      <c r="V21" s="219">
        <f t="shared" si="0"/>
        <v>2</v>
      </c>
      <c r="W21" s="219">
        <f t="shared" si="1"/>
        <v>9</v>
      </c>
      <c r="X21" s="219" t="str">
        <f t="shared" si="2"/>
        <v>Học tiếp</v>
      </c>
      <c r="Z21" s="227" t="s">
        <v>387</v>
      </c>
      <c r="AA21" s="227"/>
    </row>
    <row r="22" spans="1:27" s="216" customFormat="1" ht="19.5" customHeight="1">
      <c r="A22" s="226">
        <v>13</v>
      </c>
      <c r="B22" s="104" t="s">
        <v>72</v>
      </c>
      <c r="C22" s="105" t="s">
        <v>73</v>
      </c>
      <c r="D22" s="103" t="s">
        <v>71</v>
      </c>
      <c r="E22" s="106" t="s">
        <v>75</v>
      </c>
      <c r="F22" s="103" t="s">
        <v>44</v>
      </c>
      <c r="G22" s="107" t="s">
        <v>74</v>
      </c>
      <c r="H22" s="220">
        <f>'HK1'!J21</f>
        <v>7</v>
      </c>
      <c r="I22" s="221">
        <f>'HK1'!M21</f>
        <v>7</v>
      </c>
      <c r="J22" s="221">
        <f>'HK1'!P21</f>
        <v>6</v>
      </c>
      <c r="K22" s="221">
        <f>'HK1'!S21</f>
        <v>5</v>
      </c>
      <c r="L22" s="222">
        <f>'HK1'!V21</f>
        <v>8</v>
      </c>
      <c r="M22" s="221">
        <f>'HK1'!Y21</f>
        <v>6</v>
      </c>
      <c r="N22" s="221">
        <f>'HK2'!J21</f>
        <v>6</v>
      </c>
      <c r="O22" s="221">
        <f>'HK2'!M21</f>
        <v>7</v>
      </c>
      <c r="P22" s="221">
        <f>'HK2'!P21</f>
        <v>10</v>
      </c>
      <c r="Q22" s="221">
        <f>'HK2'!S21</f>
        <v>5</v>
      </c>
      <c r="R22" s="221">
        <f>'HK2'!V21</f>
        <v>8</v>
      </c>
      <c r="S22" s="221">
        <f>'HK2'!Y21</f>
        <v>7</v>
      </c>
      <c r="T22" s="223">
        <f>ROUND(SUMPRODUCT(H22:S22,$H$9:$S$9)/SUMIF($H22:$S22,"&lt;&gt;M",H$9:$S$9),2)</f>
        <v>6.76</v>
      </c>
      <c r="U22" s="219" t="str">
        <f t="shared" si="3"/>
        <v>TB.Khá</v>
      </c>
      <c r="V22" s="219">
        <f t="shared" si="0"/>
        <v>0</v>
      </c>
      <c r="W22" s="219">
        <f t="shared" si="1"/>
        <v>0</v>
      </c>
      <c r="X22" s="219" t="str">
        <f t="shared" si="2"/>
        <v>Học tiếp</v>
      </c>
      <c r="Z22" s="193"/>
      <c r="AA22" s="179"/>
    </row>
    <row r="23" spans="1:27" s="216" customFormat="1" ht="19.5" customHeight="1">
      <c r="A23" s="219">
        <v>14</v>
      </c>
      <c r="B23" s="104" t="s">
        <v>77</v>
      </c>
      <c r="C23" s="105" t="s">
        <v>78</v>
      </c>
      <c r="D23" s="103" t="s">
        <v>76</v>
      </c>
      <c r="E23" s="106" t="s">
        <v>79</v>
      </c>
      <c r="F23" s="103" t="s">
        <v>80</v>
      </c>
      <c r="G23" s="107" t="s">
        <v>17</v>
      </c>
      <c r="H23" s="220">
        <f>'HK1'!J22</f>
        <v>6</v>
      </c>
      <c r="I23" s="221">
        <f>'HK1'!M22</f>
        <v>6</v>
      </c>
      <c r="J23" s="221">
        <f>'HK1'!P22</f>
        <v>7</v>
      </c>
      <c r="K23" s="221">
        <f>'HK1'!S22</f>
        <v>5</v>
      </c>
      <c r="L23" s="222">
        <f>'HK1'!V22</f>
        <v>6</v>
      </c>
      <c r="M23" s="221">
        <f>'HK1'!Y22</f>
        <v>8</v>
      </c>
      <c r="N23" s="221">
        <f>'HK2'!J22</f>
        <v>5</v>
      </c>
      <c r="O23" s="221">
        <f>'HK2'!M22</f>
        <v>6</v>
      </c>
      <c r="P23" s="221">
        <f>'HK2'!P22</f>
        <v>4</v>
      </c>
      <c r="Q23" s="221">
        <f>'HK2'!S22</f>
        <v>5</v>
      </c>
      <c r="R23" s="221">
        <f>'HK2'!V22</f>
        <v>5</v>
      </c>
      <c r="S23" s="221">
        <f>'HK2'!Y22</f>
        <v>8</v>
      </c>
      <c r="T23" s="223">
        <f>ROUND(SUMPRODUCT(H23:S23,$H$9:$S$9)/SUMIF($H23:$S23,"&lt;&gt;M",H$9:$S$9),2)</f>
        <v>5.48</v>
      </c>
      <c r="U23" s="219" t="str">
        <f t="shared" si="3"/>
        <v>Trung Bình</v>
      </c>
      <c r="V23" s="219">
        <f t="shared" si="0"/>
        <v>1</v>
      </c>
      <c r="W23" s="219">
        <f t="shared" si="1"/>
        <v>4</v>
      </c>
      <c r="X23" s="219" t="str">
        <f t="shared" si="2"/>
        <v>Học tiếp</v>
      </c>
      <c r="Z23" s="193"/>
      <c r="AA23" s="179"/>
    </row>
    <row r="24" spans="1:27" s="216" customFormat="1" ht="19.5" customHeight="1">
      <c r="A24" s="219">
        <v>15</v>
      </c>
      <c r="B24" s="104" t="s">
        <v>22</v>
      </c>
      <c r="C24" s="105" t="s">
        <v>82</v>
      </c>
      <c r="D24" s="103" t="s">
        <v>81</v>
      </c>
      <c r="E24" s="106" t="s">
        <v>83</v>
      </c>
      <c r="F24" s="103" t="s">
        <v>39</v>
      </c>
      <c r="G24" s="107" t="s">
        <v>17</v>
      </c>
      <c r="H24" s="220">
        <f>'HK1'!J23</f>
        <v>7</v>
      </c>
      <c r="I24" s="221">
        <f>'HK1'!M23</f>
        <v>6</v>
      </c>
      <c r="J24" s="221">
        <f>'HK1'!P23</f>
        <v>7</v>
      </c>
      <c r="K24" s="221">
        <f>'HK1'!S23</f>
        <v>5</v>
      </c>
      <c r="L24" s="222">
        <f>'HK1'!V23</f>
        <v>5</v>
      </c>
      <c r="M24" s="221">
        <f>'HK1'!Y23</f>
        <v>8</v>
      </c>
      <c r="N24" s="221">
        <f>'HK2'!J23</f>
        <v>5</v>
      </c>
      <c r="O24" s="221">
        <f>'HK2'!M23</f>
        <v>6</v>
      </c>
      <c r="P24" s="221">
        <f>'HK2'!P23</f>
        <v>4</v>
      </c>
      <c r="Q24" s="221">
        <f>'HK2'!S23</f>
        <v>6</v>
      </c>
      <c r="R24" s="221">
        <f>'HK2'!V23</f>
        <v>5</v>
      </c>
      <c r="S24" s="221">
        <f>'HK2'!Y23</f>
        <v>9</v>
      </c>
      <c r="T24" s="223">
        <f>ROUND(SUMPRODUCT(H24:S24,$H$9:$S$9)/SUMIF($H24:$S24,"&lt;&gt;M",H$9:$S$9),2)</f>
        <v>5.6</v>
      </c>
      <c r="U24" s="219" t="str">
        <f t="shared" si="3"/>
        <v>Trung Bình</v>
      </c>
      <c r="V24" s="219">
        <f t="shared" si="0"/>
        <v>1</v>
      </c>
      <c r="W24" s="219">
        <f t="shared" si="1"/>
        <v>4</v>
      </c>
      <c r="X24" s="219" t="str">
        <f t="shared" si="2"/>
        <v>Học tiếp</v>
      </c>
      <c r="Z24" s="193"/>
      <c r="AA24" s="179"/>
    </row>
    <row r="25" spans="1:27" s="216" customFormat="1" ht="19.5" customHeight="1">
      <c r="A25" s="226">
        <v>16</v>
      </c>
      <c r="B25" s="104" t="s">
        <v>85</v>
      </c>
      <c r="C25" s="105" t="s">
        <v>86</v>
      </c>
      <c r="D25" s="103" t="s">
        <v>84</v>
      </c>
      <c r="E25" s="106" t="s">
        <v>87</v>
      </c>
      <c r="F25" s="103" t="s">
        <v>64</v>
      </c>
      <c r="G25" s="107" t="s">
        <v>17</v>
      </c>
      <c r="H25" s="220">
        <f>'HK1'!J24</f>
        <v>7</v>
      </c>
      <c r="I25" s="221">
        <f>'HK1'!M24</f>
        <v>7</v>
      </c>
      <c r="J25" s="221">
        <f>'HK1'!P24</f>
        <v>6</v>
      </c>
      <c r="K25" s="221">
        <f>'HK1'!S24</f>
        <v>5</v>
      </c>
      <c r="L25" s="222">
        <f>'HK1'!V24</f>
        <v>5</v>
      </c>
      <c r="M25" s="221">
        <f>'HK1'!Y24</f>
        <v>6</v>
      </c>
      <c r="N25" s="221">
        <f>'HK2'!J24</f>
        <v>4</v>
      </c>
      <c r="O25" s="221">
        <f>'HK2'!M24</f>
        <v>7</v>
      </c>
      <c r="P25" s="221">
        <f>'HK2'!P24</f>
        <v>6</v>
      </c>
      <c r="Q25" s="221">
        <f>'HK2'!S24</f>
        <v>5</v>
      </c>
      <c r="R25" s="221">
        <f>'HK2'!V24</f>
        <v>5</v>
      </c>
      <c r="S25" s="221">
        <f>'HK2'!Y24</f>
        <v>8</v>
      </c>
      <c r="T25" s="223">
        <f>ROUND(SUMPRODUCT(H25:S25,$H$9:$S$9)/SUMIF($H25:$S25,"&lt;&gt;M",H$9:$S$9),2)</f>
        <v>5.64</v>
      </c>
      <c r="U25" s="219" t="str">
        <f t="shared" si="3"/>
        <v>Trung Bình</v>
      </c>
      <c r="V25" s="219">
        <f t="shared" si="0"/>
        <v>1</v>
      </c>
      <c r="W25" s="219">
        <f t="shared" si="1"/>
        <v>5</v>
      </c>
      <c r="X25" s="219" t="str">
        <f t="shared" si="2"/>
        <v>Học tiếp</v>
      </c>
      <c r="Z25" s="193"/>
      <c r="AA25" s="179"/>
    </row>
    <row r="26" spans="1:27" s="216" customFormat="1" ht="19.5" customHeight="1">
      <c r="A26" s="219">
        <v>17</v>
      </c>
      <c r="B26" s="104" t="s">
        <v>58</v>
      </c>
      <c r="C26" s="105" t="s">
        <v>86</v>
      </c>
      <c r="D26" s="103" t="s">
        <v>88</v>
      </c>
      <c r="E26" s="106" t="s">
        <v>89</v>
      </c>
      <c r="F26" s="103" t="s">
        <v>90</v>
      </c>
      <c r="G26" s="107" t="s">
        <v>17</v>
      </c>
      <c r="H26" s="220">
        <f>'HK1'!J25</f>
        <v>7</v>
      </c>
      <c r="I26" s="221">
        <f>'HK1'!M25</f>
        <v>7</v>
      </c>
      <c r="J26" s="221">
        <f>'HK1'!P25</f>
        <v>8</v>
      </c>
      <c r="K26" s="221">
        <f>'HK1'!S25</f>
        <v>7</v>
      </c>
      <c r="L26" s="222">
        <f>'HK1'!V25</f>
        <v>5</v>
      </c>
      <c r="M26" s="221">
        <f>'HK1'!Y25</f>
        <v>5</v>
      </c>
      <c r="N26" s="221">
        <f>'HK2'!J25</f>
        <v>6</v>
      </c>
      <c r="O26" s="221">
        <f>'HK2'!M25</f>
        <v>6</v>
      </c>
      <c r="P26" s="221">
        <f>'HK2'!P25</f>
        <v>7</v>
      </c>
      <c r="Q26" s="221">
        <f>'HK2'!S25</f>
        <v>5</v>
      </c>
      <c r="R26" s="221">
        <f>'HK2'!V25</f>
        <v>6</v>
      </c>
      <c r="S26" s="221">
        <f>'HK2'!Y25</f>
        <v>9</v>
      </c>
      <c r="T26" s="223">
        <f>ROUND(SUMPRODUCT(H26:S26,$H$9:$S$9)/SUMIF($H26:$S26,"&lt;&gt;M",H$9:$S$9),2)</f>
        <v>6.36</v>
      </c>
      <c r="U26" s="219" t="str">
        <f t="shared" si="3"/>
        <v>TB.Khá</v>
      </c>
      <c r="V26" s="219">
        <f t="shared" si="0"/>
        <v>0</v>
      </c>
      <c r="W26" s="219">
        <f t="shared" si="1"/>
        <v>0</v>
      </c>
      <c r="X26" s="219" t="str">
        <f t="shared" si="2"/>
        <v>Học tiếp</v>
      </c>
      <c r="Z26" s="193"/>
      <c r="AA26" s="179"/>
    </row>
    <row r="27" spans="1:27" s="216" customFormat="1" ht="19.5" customHeight="1">
      <c r="A27" s="219">
        <v>18</v>
      </c>
      <c r="B27" s="104" t="s">
        <v>92</v>
      </c>
      <c r="C27" s="105" t="s">
        <v>86</v>
      </c>
      <c r="D27" s="103" t="s">
        <v>91</v>
      </c>
      <c r="E27" s="106" t="s">
        <v>93</v>
      </c>
      <c r="F27" s="103" t="s">
        <v>94</v>
      </c>
      <c r="G27" s="107" t="s">
        <v>17</v>
      </c>
      <c r="H27" s="220">
        <f>'HK1'!J26</f>
        <v>6</v>
      </c>
      <c r="I27" s="221">
        <f>'HK1'!M26</f>
        <v>7</v>
      </c>
      <c r="J27" s="221">
        <f>'HK1'!P26</f>
        <v>8</v>
      </c>
      <c r="K27" s="221">
        <f>'HK1'!S26</f>
        <v>6</v>
      </c>
      <c r="L27" s="222">
        <f>'HK1'!V26</f>
        <v>5</v>
      </c>
      <c r="M27" s="221">
        <f>'HK1'!Y26</f>
        <v>6</v>
      </c>
      <c r="N27" s="221">
        <f>'HK2'!J26</f>
        <v>8</v>
      </c>
      <c r="O27" s="221">
        <f>'HK2'!M26</f>
        <v>7</v>
      </c>
      <c r="P27" s="221">
        <f>'HK2'!P26</f>
        <v>7</v>
      </c>
      <c r="Q27" s="221">
        <f>'HK2'!S26</f>
        <v>5</v>
      </c>
      <c r="R27" s="221">
        <f>'HK2'!V26</f>
        <v>6</v>
      </c>
      <c r="S27" s="221">
        <f>'HK2'!Y26</f>
        <v>7</v>
      </c>
      <c r="T27" s="223">
        <f>ROUND(SUMPRODUCT(H27:S27,$H$9:$S$9)/SUMIF($H27:$S27,"&lt;&gt;M",H$9:$S$9),2)</f>
        <v>6.5</v>
      </c>
      <c r="U27" s="219" t="str">
        <f t="shared" si="3"/>
        <v>TB.Khá</v>
      </c>
      <c r="V27" s="219">
        <f t="shared" si="0"/>
        <v>0</v>
      </c>
      <c r="W27" s="219">
        <f t="shared" si="1"/>
        <v>0</v>
      </c>
      <c r="X27" s="219" t="str">
        <f t="shared" si="2"/>
        <v>Học tiếp</v>
      </c>
      <c r="Z27" s="193"/>
      <c r="AA27" s="179"/>
    </row>
    <row r="28" spans="1:27" s="216" customFormat="1" ht="19.5" customHeight="1">
      <c r="A28" s="226">
        <v>19</v>
      </c>
      <c r="B28" s="104" t="s">
        <v>96</v>
      </c>
      <c r="C28" s="105" t="s">
        <v>97</v>
      </c>
      <c r="D28" s="103" t="s">
        <v>95</v>
      </c>
      <c r="E28" s="106" t="s">
        <v>98</v>
      </c>
      <c r="F28" s="125" t="s">
        <v>370</v>
      </c>
      <c r="G28" s="107" t="s">
        <v>74</v>
      </c>
      <c r="H28" s="220">
        <f>'HK1'!J27</f>
        <v>7</v>
      </c>
      <c r="I28" s="221">
        <f>'HK1'!M27</f>
        <v>8</v>
      </c>
      <c r="J28" s="221">
        <f>'HK1'!P27</f>
        <v>6</v>
      </c>
      <c r="K28" s="221">
        <f>'HK1'!S27</f>
        <v>7</v>
      </c>
      <c r="L28" s="222">
        <f>'HK1'!V27</f>
        <v>4</v>
      </c>
      <c r="M28" s="221">
        <f>'HK1'!Y27</f>
        <v>6</v>
      </c>
      <c r="N28" s="221">
        <f>'HK2'!J27</f>
        <v>0</v>
      </c>
      <c r="O28" s="221">
        <f>'HK2'!M27</f>
        <v>0</v>
      </c>
      <c r="P28" s="221">
        <f>'HK2'!P27</f>
        <v>0</v>
      </c>
      <c r="Q28" s="221">
        <f>'HK2'!S27</f>
        <v>0</v>
      </c>
      <c r="R28" s="221">
        <f>'HK2'!V27</f>
        <v>0</v>
      </c>
      <c r="S28" s="221">
        <f>'HK2'!Y27</f>
        <v>0</v>
      </c>
      <c r="T28" s="223">
        <f>ROUND(SUMPRODUCT(H28:S28,$H$9:$S$9)/SUMIF($H28:$S28,"&lt;&gt;M",H$9:$S$9),2)</f>
        <v>3.02</v>
      </c>
      <c r="U28" s="219" t="str">
        <f t="shared" si="3"/>
        <v>Kém</v>
      </c>
      <c r="V28" s="219">
        <f t="shared" si="0"/>
        <v>7</v>
      </c>
      <c r="W28" s="219">
        <f t="shared" si="1"/>
        <v>26</v>
      </c>
      <c r="X28" s="302" t="str">
        <f t="shared" si="2"/>
        <v>Thôi học</v>
      </c>
      <c r="Z28" s="193"/>
      <c r="AA28" s="179"/>
    </row>
    <row r="29" spans="1:27" s="216" customFormat="1" ht="19.5" customHeight="1">
      <c r="A29" s="219">
        <v>20</v>
      </c>
      <c r="B29" s="104" t="s">
        <v>101</v>
      </c>
      <c r="C29" s="105" t="s">
        <v>102</v>
      </c>
      <c r="D29" s="103" t="s">
        <v>100</v>
      </c>
      <c r="E29" s="106" t="s">
        <v>103</v>
      </c>
      <c r="F29" s="103" t="s">
        <v>44</v>
      </c>
      <c r="G29" s="107" t="s">
        <v>17</v>
      </c>
      <c r="H29" s="220">
        <f>'HK1'!J28</f>
        <v>5</v>
      </c>
      <c r="I29" s="221">
        <f>'HK1'!M28</f>
        <v>7</v>
      </c>
      <c r="J29" s="221">
        <f>'HK1'!P28</f>
        <v>7</v>
      </c>
      <c r="K29" s="221">
        <f>'HK1'!S28</f>
        <v>5</v>
      </c>
      <c r="L29" s="222">
        <f>'HK1'!V28</f>
        <v>4</v>
      </c>
      <c r="M29" s="221">
        <f>'HK1'!Y28</f>
        <v>5</v>
      </c>
      <c r="N29" s="221">
        <f>'HK2'!J28</f>
        <v>6</v>
      </c>
      <c r="O29" s="221">
        <f>'HK2'!M28</f>
        <v>6</v>
      </c>
      <c r="P29" s="221">
        <f>'HK2'!P28</f>
        <v>5</v>
      </c>
      <c r="Q29" s="221">
        <f>'HK2'!S28</f>
        <v>5</v>
      </c>
      <c r="R29" s="221">
        <f>'HK2'!V28</f>
        <v>4</v>
      </c>
      <c r="S29" s="221">
        <f>'HK2'!Y28</f>
        <v>9</v>
      </c>
      <c r="T29" s="223">
        <f>ROUND(SUMPRODUCT(H29:S29,$H$9:$S$9)/SUMIF($H29:$S29,"&lt;&gt;M",H$9:$S$9),2)</f>
        <v>5.4</v>
      </c>
      <c r="U29" s="219" t="str">
        <f t="shared" si="3"/>
        <v>Trung Bình</v>
      </c>
      <c r="V29" s="219">
        <f t="shared" si="0"/>
        <v>2</v>
      </c>
      <c r="W29" s="219">
        <f t="shared" si="1"/>
        <v>7</v>
      </c>
      <c r="X29" s="219" t="str">
        <f t="shared" si="2"/>
        <v>Học tiếp</v>
      </c>
      <c r="Z29" s="193"/>
      <c r="AA29" s="179"/>
    </row>
    <row r="30" spans="1:27" s="216" customFormat="1" ht="19.5" customHeight="1">
      <c r="A30" s="219">
        <v>21</v>
      </c>
      <c r="B30" s="104" t="s">
        <v>105</v>
      </c>
      <c r="C30" s="105" t="s">
        <v>106</v>
      </c>
      <c r="D30" s="103" t="s">
        <v>104</v>
      </c>
      <c r="E30" s="106" t="s">
        <v>107</v>
      </c>
      <c r="F30" s="103" t="s">
        <v>90</v>
      </c>
      <c r="G30" s="107" t="s">
        <v>74</v>
      </c>
      <c r="H30" s="220">
        <f>'HK1'!J29</f>
        <v>5</v>
      </c>
      <c r="I30" s="221">
        <f>'HK1'!M29</f>
        <v>8</v>
      </c>
      <c r="J30" s="221">
        <f>'HK1'!P29</f>
        <v>5</v>
      </c>
      <c r="K30" s="221">
        <f>'HK1'!S29</f>
        <v>6</v>
      </c>
      <c r="L30" s="222">
        <f>'HK1'!V29</f>
        <v>6</v>
      </c>
      <c r="M30" s="221">
        <f>'HK1'!Y29</f>
        <v>7</v>
      </c>
      <c r="N30" s="221">
        <f>'HK2'!J29</f>
        <v>5</v>
      </c>
      <c r="O30" s="221">
        <f>'HK2'!M29</f>
        <v>7</v>
      </c>
      <c r="P30" s="221">
        <f>'HK2'!P29</f>
        <v>7</v>
      </c>
      <c r="Q30" s="221">
        <f>'HK2'!S29</f>
        <v>5</v>
      </c>
      <c r="R30" s="221">
        <f>'HK2'!V29</f>
        <v>6</v>
      </c>
      <c r="S30" s="221">
        <f>'HK2'!Y29</f>
        <v>9</v>
      </c>
      <c r="T30" s="223">
        <f>ROUND(SUMPRODUCT(H30:S30,$H$9:$S$9)/SUMIF($H30:$S30,"&lt;&gt;M",H$9:$S$9),2)</f>
        <v>5.93</v>
      </c>
      <c r="U30" s="219" t="str">
        <f t="shared" si="3"/>
        <v>Trung Bình</v>
      </c>
      <c r="V30" s="219">
        <f t="shared" si="0"/>
        <v>0</v>
      </c>
      <c r="W30" s="219">
        <f t="shared" si="1"/>
        <v>0</v>
      </c>
      <c r="X30" s="219" t="str">
        <f t="shared" si="2"/>
        <v>Học tiếp</v>
      </c>
      <c r="Z30" s="193"/>
      <c r="AA30" s="179"/>
    </row>
    <row r="31" spans="1:27" s="216" customFormat="1" ht="19.5" customHeight="1">
      <c r="A31" s="226">
        <v>22</v>
      </c>
      <c r="B31" s="104" t="s">
        <v>109</v>
      </c>
      <c r="C31" s="105" t="s">
        <v>110</v>
      </c>
      <c r="D31" s="103" t="s">
        <v>108</v>
      </c>
      <c r="E31" s="106" t="s">
        <v>111</v>
      </c>
      <c r="F31" s="103" t="s">
        <v>49</v>
      </c>
      <c r="G31" s="107" t="s">
        <v>17</v>
      </c>
      <c r="H31" s="220">
        <f>'HK1'!J30</f>
        <v>7</v>
      </c>
      <c r="I31" s="221">
        <f>'HK1'!M30</f>
        <v>6</v>
      </c>
      <c r="J31" s="221">
        <f>'HK1'!P30</f>
        <v>6</v>
      </c>
      <c r="K31" s="221">
        <f>'HK1'!S30</f>
        <v>6</v>
      </c>
      <c r="L31" s="222">
        <f>'HK1'!V30</f>
        <v>8</v>
      </c>
      <c r="M31" s="221">
        <f>'HK1'!Y30</f>
        <v>9</v>
      </c>
      <c r="N31" s="221">
        <f>'HK2'!J30</f>
        <v>5</v>
      </c>
      <c r="O31" s="221">
        <f>'HK2'!M30</f>
        <v>4</v>
      </c>
      <c r="P31" s="221">
        <f>'HK2'!P30</f>
        <v>7</v>
      </c>
      <c r="Q31" s="221">
        <f>'HK2'!S30</f>
        <v>5</v>
      </c>
      <c r="R31" s="221">
        <f>'HK2'!V30</f>
        <v>6</v>
      </c>
      <c r="S31" s="221">
        <f>'HK2'!Y30</f>
        <v>8</v>
      </c>
      <c r="T31" s="223">
        <f>ROUND(SUMPRODUCT(H31:S31,$H$9:$S$9)/SUMIF($H31:$S31,"&lt;&gt;M",H$9:$S$9),2)</f>
        <v>5.9</v>
      </c>
      <c r="U31" s="219" t="str">
        <f t="shared" si="3"/>
        <v>Trung Bình</v>
      </c>
      <c r="V31" s="219">
        <f t="shared" si="0"/>
        <v>1</v>
      </c>
      <c r="W31" s="219">
        <f t="shared" si="1"/>
        <v>5</v>
      </c>
      <c r="X31" s="219" t="str">
        <f t="shared" si="2"/>
        <v>Học tiếp</v>
      </c>
      <c r="Z31" s="193"/>
      <c r="AA31" s="179"/>
    </row>
    <row r="32" spans="1:27" s="216" customFormat="1" ht="19.5" customHeight="1">
      <c r="A32" s="219">
        <v>23</v>
      </c>
      <c r="B32" s="104" t="s">
        <v>113</v>
      </c>
      <c r="C32" s="105" t="s">
        <v>114</v>
      </c>
      <c r="D32" s="103" t="s">
        <v>112</v>
      </c>
      <c r="E32" s="106" t="s">
        <v>115</v>
      </c>
      <c r="F32" s="103" t="s">
        <v>116</v>
      </c>
      <c r="G32" s="107" t="s">
        <v>17</v>
      </c>
      <c r="H32" s="220">
        <f>'HK1'!J31</f>
        <v>0</v>
      </c>
      <c r="I32" s="221">
        <f>'HK1'!M31</f>
        <v>2</v>
      </c>
      <c r="J32" s="221">
        <f>'HK1'!P31</f>
        <v>0</v>
      </c>
      <c r="K32" s="221">
        <f>'HK1'!S31</f>
        <v>0</v>
      </c>
      <c r="L32" s="222">
        <f>'HK1'!V31</f>
        <v>0</v>
      </c>
      <c r="M32" s="221">
        <f>'HK1'!Y31</f>
        <v>5</v>
      </c>
      <c r="N32" s="221">
        <f>'HK2'!J31</f>
        <v>0</v>
      </c>
      <c r="O32" s="221">
        <f>'HK2'!M31</f>
        <v>0</v>
      </c>
      <c r="P32" s="221">
        <f>'HK2'!P31</f>
        <v>0</v>
      </c>
      <c r="Q32" s="221">
        <f>'HK2'!S31</f>
        <v>0</v>
      </c>
      <c r="R32" s="221">
        <f>'HK2'!V31</f>
        <v>0</v>
      </c>
      <c r="S32" s="221">
        <f>'HK2'!Y31</f>
        <v>0</v>
      </c>
      <c r="T32" s="223">
        <f>ROUND(SUMPRODUCT(H32:S32,$H$9:$S$9)/SUMIF($H32:$S32,"&lt;&gt;M",H$9:$S$9),2)</f>
        <v>0.14</v>
      </c>
      <c r="U32" s="219" t="str">
        <f t="shared" si="3"/>
        <v>Kém</v>
      </c>
      <c r="V32" s="219">
        <f t="shared" si="0"/>
        <v>11</v>
      </c>
      <c r="W32" s="219">
        <f t="shared" si="1"/>
        <v>42</v>
      </c>
      <c r="X32" s="302" t="str">
        <f t="shared" si="2"/>
        <v>Thôi học</v>
      </c>
      <c r="Z32" s="193"/>
      <c r="AA32" s="179"/>
    </row>
    <row r="33" spans="1:27" s="216" customFormat="1" ht="19.5" customHeight="1">
      <c r="A33" s="226">
        <v>24</v>
      </c>
      <c r="B33" s="104" t="s">
        <v>118</v>
      </c>
      <c r="C33" s="105" t="s">
        <v>119</v>
      </c>
      <c r="D33" s="103" t="s">
        <v>117</v>
      </c>
      <c r="E33" s="106" t="s">
        <v>120</v>
      </c>
      <c r="F33" s="103" t="s">
        <v>19</v>
      </c>
      <c r="G33" s="107" t="s">
        <v>17</v>
      </c>
      <c r="H33" s="220">
        <f>'HK1'!J32</f>
        <v>6</v>
      </c>
      <c r="I33" s="221">
        <f>'HK1'!M32</f>
        <v>6</v>
      </c>
      <c r="J33" s="221">
        <f>'HK1'!P32</f>
        <v>5</v>
      </c>
      <c r="K33" s="221">
        <f>'HK1'!S32</f>
        <v>5</v>
      </c>
      <c r="L33" s="222">
        <f>'HK1'!V32</f>
        <v>5</v>
      </c>
      <c r="M33" s="221">
        <f>'HK1'!Y32</f>
        <v>8</v>
      </c>
      <c r="N33" s="221">
        <f>'HK2'!J32</f>
        <v>6</v>
      </c>
      <c r="O33" s="221">
        <f>'HK2'!M32</f>
        <v>6</v>
      </c>
      <c r="P33" s="221">
        <f>'HK2'!P32</f>
        <v>6</v>
      </c>
      <c r="Q33" s="221">
        <f>'HK2'!S32</f>
        <v>5</v>
      </c>
      <c r="R33" s="221">
        <f>'HK2'!V32</f>
        <v>5</v>
      </c>
      <c r="S33" s="221">
        <f>'HK2'!Y32</f>
        <v>8</v>
      </c>
      <c r="T33" s="223">
        <f>ROUND(SUMPRODUCT(H33:S33,$H$9:$S$9)/SUMIF($H33:$S33,"&lt;&gt;M",H$9:$S$9),2)</f>
        <v>5.5</v>
      </c>
      <c r="U33" s="219" t="str">
        <f>IF(T34&gt;=9,"Xuất Sắc",IF(T34&gt;=8,"Giỏi",IF(T34&gt;=7,"Khá",IF(T34&gt;=6,"TB.Khá",IF(T34&gt;=5,"Trung Bình",IF(T34&gt;=4,"Yếu","Kém"))))))</f>
        <v>TB.Khá</v>
      </c>
      <c r="V33" s="219">
        <f t="shared" si="0"/>
        <v>0</v>
      </c>
      <c r="W33" s="219">
        <f t="shared" si="1"/>
        <v>0</v>
      </c>
      <c r="X33" s="219" t="str">
        <f t="shared" si="2"/>
        <v>Học tiếp</v>
      </c>
      <c r="Z33" s="193"/>
      <c r="AA33" s="179"/>
    </row>
    <row r="34" spans="1:27" s="216" customFormat="1" ht="19.5" customHeight="1">
      <c r="A34" s="219">
        <v>25</v>
      </c>
      <c r="B34" s="104" t="s">
        <v>122</v>
      </c>
      <c r="C34" s="105" t="s">
        <v>123</v>
      </c>
      <c r="D34" s="103" t="s">
        <v>121</v>
      </c>
      <c r="E34" s="106" t="s">
        <v>52</v>
      </c>
      <c r="F34" s="103" t="s">
        <v>124</v>
      </c>
      <c r="G34" s="107" t="s">
        <v>17</v>
      </c>
      <c r="H34" s="220">
        <f>'HK1'!J33</f>
        <v>6</v>
      </c>
      <c r="I34" s="221">
        <f>'HK1'!M33</f>
        <v>7</v>
      </c>
      <c r="J34" s="221">
        <f>'HK1'!P33</f>
        <v>9</v>
      </c>
      <c r="K34" s="221">
        <f>'HK1'!S33</f>
        <v>8</v>
      </c>
      <c r="L34" s="222">
        <f>'HK1'!V33</f>
        <v>6</v>
      </c>
      <c r="M34" s="221">
        <f>'HK1'!Y33</f>
        <v>5</v>
      </c>
      <c r="N34" s="221">
        <f>'HK2'!J33</f>
        <v>5</v>
      </c>
      <c r="O34" s="221">
        <f>'HK2'!M33</f>
        <v>6</v>
      </c>
      <c r="P34" s="221">
        <f>'HK2'!P33</f>
        <v>6</v>
      </c>
      <c r="Q34" s="221">
        <f>'HK2'!S33</f>
        <v>6</v>
      </c>
      <c r="R34" s="221">
        <f>'HK2'!V33</f>
        <v>6</v>
      </c>
      <c r="S34" s="221">
        <f>'HK2'!Y33</f>
        <v>8</v>
      </c>
      <c r="T34" s="223">
        <f>ROUND(SUMPRODUCT(H34:S34,$H$9:$S$9)/SUMIF($H34:$S34,"&lt;&gt;M",H$9:$S$9),2)</f>
        <v>6.48</v>
      </c>
      <c r="U34" s="219" t="str">
        <f aca="true" t="shared" si="4" ref="U34:U92">IF(T34&gt;=9,"Xuất Sắc",IF(T34&gt;=8,"Giỏi",IF(T34&gt;=7,"Khá",IF(T34&gt;=6,"TB.Khá",IF(T34&gt;=5,"Trung Bình",IF(T34&gt;=4,"Yếu","Kém"))))))</f>
        <v>TB.Khá</v>
      </c>
      <c r="V34" s="219">
        <f t="shared" si="0"/>
        <v>0</v>
      </c>
      <c r="W34" s="219">
        <f t="shared" si="1"/>
        <v>0</v>
      </c>
      <c r="X34" s="219" t="str">
        <f t="shared" si="2"/>
        <v>Học tiếp</v>
      </c>
      <c r="Z34" s="193"/>
      <c r="AA34" s="179"/>
    </row>
    <row r="35" spans="1:27" s="216" customFormat="1" ht="19.5" customHeight="1">
      <c r="A35" s="226">
        <v>26</v>
      </c>
      <c r="B35" s="104" t="s">
        <v>126</v>
      </c>
      <c r="C35" s="105" t="s">
        <v>127</v>
      </c>
      <c r="D35" s="103" t="s">
        <v>125</v>
      </c>
      <c r="E35" s="106" t="s">
        <v>128</v>
      </c>
      <c r="F35" s="103" t="s">
        <v>129</v>
      </c>
      <c r="G35" s="107" t="s">
        <v>17</v>
      </c>
      <c r="H35" s="220">
        <f>'HK1'!J34</f>
        <v>7</v>
      </c>
      <c r="I35" s="221">
        <f>'HK1'!M34</f>
        <v>7</v>
      </c>
      <c r="J35" s="221">
        <f>'HK1'!P34</f>
        <v>8</v>
      </c>
      <c r="K35" s="221">
        <f>'HK1'!S34</f>
        <v>6</v>
      </c>
      <c r="L35" s="222">
        <f>'HK1'!V34</f>
        <v>5</v>
      </c>
      <c r="M35" s="221">
        <f>'HK1'!Y34</f>
        <v>6</v>
      </c>
      <c r="N35" s="221">
        <f>'HK2'!J34</f>
        <v>4</v>
      </c>
      <c r="O35" s="221">
        <f>'HK2'!M34</f>
        <v>6</v>
      </c>
      <c r="P35" s="221">
        <f>'HK2'!P34</f>
        <v>8</v>
      </c>
      <c r="Q35" s="221">
        <f>'HK2'!S34</f>
        <v>5</v>
      </c>
      <c r="R35" s="221">
        <f>'HK2'!V34</f>
        <v>5</v>
      </c>
      <c r="S35" s="221">
        <f>'HK2'!Y34</f>
        <v>8</v>
      </c>
      <c r="T35" s="223">
        <f>ROUND(SUMPRODUCT(H35:S35,$H$9:$S$9)/SUMIF($H35:$S35,"&lt;&gt;M",H$9:$S$9),2)</f>
        <v>6.02</v>
      </c>
      <c r="U35" s="219" t="str">
        <f t="shared" si="4"/>
        <v>TB.Khá</v>
      </c>
      <c r="V35" s="219">
        <f t="shared" si="0"/>
        <v>1</v>
      </c>
      <c r="W35" s="219">
        <f t="shared" si="1"/>
        <v>5</v>
      </c>
      <c r="X35" s="219" t="str">
        <f t="shared" si="2"/>
        <v>Học tiếp</v>
      </c>
      <c r="Z35" s="193"/>
      <c r="AA35" s="179"/>
    </row>
    <row r="36" spans="1:27" s="216" customFormat="1" ht="19.5" customHeight="1">
      <c r="A36" s="219">
        <v>27</v>
      </c>
      <c r="B36" s="104" t="s">
        <v>131</v>
      </c>
      <c r="C36" s="105" t="s">
        <v>132</v>
      </c>
      <c r="D36" s="103" t="s">
        <v>130</v>
      </c>
      <c r="E36" s="106" t="s">
        <v>133</v>
      </c>
      <c r="F36" s="103" t="s">
        <v>134</v>
      </c>
      <c r="G36" s="107" t="s">
        <v>17</v>
      </c>
      <c r="H36" s="220">
        <f>'HK1'!J35</f>
        <v>5</v>
      </c>
      <c r="I36" s="221">
        <f>'HK1'!M35</f>
        <v>7</v>
      </c>
      <c r="J36" s="221">
        <f>'HK1'!P35</f>
        <v>6</v>
      </c>
      <c r="K36" s="221">
        <f>'HK1'!S35</f>
        <v>6</v>
      </c>
      <c r="L36" s="222">
        <f>'HK1'!V35</f>
        <v>4</v>
      </c>
      <c r="M36" s="221">
        <f>'HK1'!Y35</f>
        <v>5</v>
      </c>
      <c r="N36" s="221">
        <f>'HK2'!J35</f>
        <v>6</v>
      </c>
      <c r="O36" s="221">
        <f>'HK2'!M35</f>
        <v>7</v>
      </c>
      <c r="P36" s="221">
        <f>'HK2'!P35</f>
        <v>7</v>
      </c>
      <c r="Q36" s="221">
        <f>'HK2'!S35</f>
        <v>5</v>
      </c>
      <c r="R36" s="221">
        <f>'HK2'!V35</f>
        <v>6</v>
      </c>
      <c r="S36" s="221">
        <f>'HK2'!Y35</f>
        <v>8</v>
      </c>
      <c r="T36" s="223">
        <f>ROUND(SUMPRODUCT(H36:S36,$H$9:$S$9)/SUMIF($H36:$S36,"&lt;&gt;M",H$9:$S$9),2)</f>
        <v>5.88</v>
      </c>
      <c r="U36" s="219" t="str">
        <f t="shared" si="4"/>
        <v>Trung Bình</v>
      </c>
      <c r="V36" s="219">
        <f t="shared" si="0"/>
        <v>1</v>
      </c>
      <c r="W36" s="219">
        <f t="shared" si="1"/>
        <v>4</v>
      </c>
      <c r="X36" s="219" t="str">
        <f t="shared" si="2"/>
        <v>Học tiếp</v>
      </c>
      <c r="Z36" s="193"/>
      <c r="AA36" s="179"/>
    </row>
    <row r="37" spans="1:27" s="216" customFormat="1" ht="19.5" customHeight="1">
      <c r="A37" s="226">
        <v>28</v>
      </c>
      <c r="B37" s="104" t="s">
        <v>136</v>
      </c>
      <c r="C37" s="105" t="s">
        <v>137</v>
      </c>
      <c r="D37" s="103" t="s">
        <v>135</v>
      </c>
      <c r="E37" s="106" t="s">
        <v>138</v>
      </c>
      <c r="F37" s="103" t="s">
        <v>139</v>
      </c>
      <c r="G37" s="107" t="s">
        <v>17</v>
      </c>
      <c r="H37" s="220">
        <f>'HK1'!J36</f>
        <v>6</v>
      </c>
      <c r="I37" s="221">
        <f>'HK1'!M36</f>
        <v>6</v>
      </c>
      <c r="J37" s="221">
        <f>'HK1'!P36</f>
        <v>7</v>
      </c>
      <c r="K37" s="221">
        <f>'HK1'!S36</f>
        <v>5</v>
      </c>
      <c r="L37" s="222">
        <f>'HK1'!V36</f>
        <v>5</v>
      </c>
      <c r="M37" s="221">
        <f>'HK1'!Y36</f>
        <v>7</v>
      </c>
      <c r="N37" s="221">
        <f>'HK2'!J36</f>
        <v>5</v>
      </c>
      <c r="O37" s="221">
        <f>'HK2'!M36</f>
        <v>6</v>
      </c>
      <c r="P37" s="221">
        <f>'HK2'!P36</f>
        <v>6</v>
      </c>
      <c r="Q37" s="221">
        <f>'HK2'!S36</f>
        <v>5</v>
      </c>
      <c r="R37" s="221">
        <f>'HK2'!V36</f>
        <v>5</v>
      </c>
      <c r="S37" s="221">
        <f>'HK2'!Y36</f>
        <v>7</v>
      </c>
      <c r="T37" s="223">
        <f>ROUND(SUMPRODUCT(H37:S37,$H$9:$S$9)/SUMIF($H37:$S37,"&lt;&gt;M",H$9:$S$9),2)</f>
        <v>5.57</v>
      </c>
      <c r="U37" s="219" t="str">
        <f t="shared" si="4"/>
        <v>Trung Bình</v>
      </c>
      <c r="V37" s="219">
        <f t="shared" si="0"/>
        <v>0</v>
      </c>
      <c r="W37" s="219">
        <f t="shared" si="1"/>
        <v>0</v>
      </c>
      <c r="X37" s="219" t="str">
        <f t="shared" si="2"/>
        <v>Học tiếp</v>
      </c>
      <c r="Z37" s="193"/>
      <c r="AA37" s="179"/>
    </row>
    <row r="38" spans="1:27" s="216" customFormat="1" ht="19.5" customHeight="1">
      <c r="A38" s="219">
        <v>29</v>
      </c>
      <c r="B38" s="104" t="s">
        <v>141</v>
      </c>
      <c r="C38" s="105" t="s">
        <v>137</v>
      </c>
      <c r="D38" s="103" t="s">
        <v>140</v>
      </c>
      <c r="E38" s="106" t="s">
        <v>142</v>
      </c>
      <c r="F38" s="103" t="s">
        <v>116</v>
      </c>
      <c r="G38" s="107" t="s">
        <v>17</v>
      </c>
      <c r="H38" s="220">
        <f>'HK1'!J37</f>
        <v>5</v>
      </c>
      <c r="I38" s="221">
        <f>'HK1'!M37</f>
        <v>7</v>
      </c>
      <c r="J38" s="221">
        <f>'HK1'!P37</f>
        <v>7</v>
      </c>
      <c r="K38" s="221">
        <f>'HK1'!S37</f>
        <v>6</v>
      </c>
      <c r="L38" s="222">
        <f>'HK1'!V37</f>
        <v>5</v>
      </c>
      <c r="M38" s="221">
        <f>'HK1'!Y37</f>
        <v>7</v>
      </c>
      <c r="N38" s="221">
        <f>'HK2'!J37</f>
        <v>8</v>
      </c>
      <c r="O38" s="221">
        <f>'HK2'!M37</f>
        <v>7</v>
      </c>
      <c r="P38" s="221">
        <f>'HK2'!P37</f>
        <v>8</v>
      </c>
      <c r="Q38" s="221">
        <f>'HK2'!S37</f>
        <v>5</v>
      </c>
      <c r="R38" s="221">
        <f>'HK2'!V37</f>
        <v>8</v>
      </c>
      <c r="S38" s="221">
        <f>'HK2'!Y37</f>
        <v>9</v>
      </c>
      <c r="T38" s="223">
        <f>ROUND(SUMPRODUCT(H38:S38,$H$9:$S$9)/SUMIF($H38:$S38,"&lt;&gt;M",H$9:$S$9),2)</f>
        <v>6.55</v>
      </c>
      <c r="U38" s="219" t="str">
        <f t="shared" si="4"/>
        <v>TB.Khá</v>
      </c>
      <c r="V38" s="219">
        <f t="shared" si="0"/>
        <v>0</v>
      </c>
      <c r="W38" s="219">
        <f t="shared" si="1"/>
        <v>0</v>
      </c>
      <c r="X38" s="219" t="str">
        <f t="shared" si="2"/>
        <v>Học tiếp</v>
      </c>
      <c r="Z38" s="193"/>
      <c r="AA38" s="179"/>
    </row>
    <row r="39" spans="1:27" s="216" customFormat="1" ht="19.5" customHeight="1">
      <c r="A39" s="226">
        <v>30</v>
      </c>
      <c r="B39" s="104" t="s">
        <v>144</v>
      </c>
      <c r="C39" s="105" t="s">
        <v>145</v>
      </c>
      <c r="D39" s="103" t="s">
        <v>143</v>
      </c>
      <c r="E39" s="106" t="s">
        <v>146</v>
      </c>
      <c r="F39" s="103" t="s">
        <v>129</v>
      </c>
      <c r="G39" s="107" t="s">
        <v>74</v>
      </c>
      <c r="H39" s="220">
        <f>'HK1'!J38</f>
        <v>6</v>
      </c>
      <c r="I39" s="221">
        <f>'HK1'!M38</f>
        <v>7</v>
      </c>
      <c r="J39" s="221">
        <f>'HK1'!P38</f>
        <v>6</v>
      </c>
      <c r="K39" s="221">
        <f>'HK1'!S38</f>
        <v>5</v>
      </c>
      <c r="L39" s="222">
        <f>'HK1'!V38</f>
        <v>6</v>
      </c>
      <c r="M39" s="221">
        <f>'HK1'!Y38</f>
        <v>5</v>
      </c>
      <c r="N39" s="221">
        <f>'HK2'!J38</f>
        <v>6</v>
      </c>
      <c r="O39" s="221">
        <f>'HK2'!M38</f>
        <v>7</v>
      </c>
      <c r="P39" s="221">
        <f>'HK2'!P38</f>
        <v>7</v>
      </c>
      <c r="Q39" s="221">
        <f>'HK2'!S38</f>
        <v>5</v>
      </c>
      <c r="R39" s="221">
        <f>'HK2'!V38</f>
        <v>0</v>
      </c>
      <c r="S39" s="221">
        <f>'HK2'!Y38</f>
        <v>8</v>
      </c>
      <c r="T39" s="223">
        <f>ROUND(SUMPRODUCT(H39:S39,$H$9:$S$9)/SUMIF($H39:$S39,"&lt;&gt;M",H$9:$S$9),2)</f>
        <v>5.62</v>
      </c>
      <c r="U39" s="219" t="str">
        <f t="shared" si="4"/>
        <v>Trung Bình</v>
      </c>
      <c r="V39" s="219">
        <f t="shared" si="0"/>
        <v>1</v>
      </c>
      <c r="W39" s="219">
        <f t="shared" si="1"/>
        <v>3</v>
      </c>
      <c r="X39" s="219" t="str">
        <f t="shared" si="2"/>
        <v>Học tiếp</v>
      </c>
      <c r="Z39" s="193"/>
      <c r="AA39" s="179"/>
    </row>
    <row r="40" spans="1:27" s="216" customFormat="1" ht="19.5" customHeight="1">
      <c r="A40" s="219">
        <v>31</v>
      </c>
      <c r="B40" s="104" t="s">
        <v>148</v>
      </c>
      <c r="C40" s="105" t="s">
        <v>149</v>
      </c>
      <c r="D40" s="103" t="s">
        <v>147</v>
      </c>
      <c r="E40" s="106" t="s">
        <v>279</v>
      </c>
      <c r="F40" s="103" t="s">
        <v>150</v>
      </c>
      <c r="G40" s="107" t="s">
        <v>17</v>
      </c>
      <c r="H40" s="220">
        <f>'HK1'!J39</f>
        <v>7</v>
      </c>
      <c r="I40" s="221">
        <f>'HK1'!M39</f>
        <v>6</v>
      </c>
      <c r="J40" s="221">
        <f>'HK1'!P39</f>
        <v>6</v>
      </c>
      <c r="K40" s="221" t="str">
        <f>'HK1'!S39</f>
        <v>M</v>
      </c>
      <c r="L40" s="222">
        <f>'HK1'!V39</f>
        <v>6</v>
      </c>
      <c r="M40" s="221">
        <f>'HK1'!Y39</f>
        <v>6</v>
      </c>
      <c r="N40" s="221">
        <f>'HK2'!J39</f>
        <v>6</v>
      </c>
      <c r="O40" s="221">
        <f>'HK2'!M39</f>
        <v>7</v>
      </c>
      <c r="P40" s="221">
        <f>'HK2'!P39</f>
        <v>7</v>
      </c>
      <c r="Q40" s="221" t="str">
        <f>'HK2'!S39</f>
        <v>M</v>
      </c>
      <c r="R40" s="221">
        <f>'HK2'!V39</f>
        <v>8</v>
      </c>
      <c r="S40" s="221">
        <f>'HK2'!Y39</f>
        <v>8</v>
      </c>
      <c r="T40" s="223">
        <f>ROUND(SUMPRODUCT(H40:S40,$H$9:$S$9)/SUMIF($H40:$S40,"&lt;&gt;M",H$9:$S$9),2)</f>
        <v>6.59</v>
      </c>
      <c r="U40" s="219" t="str">
        <f t="shared" si="4"/>
        <v>TB.Khá</v>
      </c>
      <c r="V40" s="219">
        <f t="shared" si="0"/>
        <v>0</v>
      </c>
      <c r="W40" s="219">
        <f t="shared" si="1"/>
        <v>0</v>
      </c>
      <c r="X40" s="219" t="str">
        <f t="shared" si="2"/>
        <v>Học tiếp</v>
      </c>
      <c r="Z40" s="193"/>
      <c r="AA40" s="179"/>
    </row>
    <row r="41" spans="1:27" s="216" customFormat="1" ht="19.5" customHeight="1">
      <c r="A41" s="226">
        <v>32</v>
      </c>
      <c r="B41" s="104" t="s">
        <v>152</v>
      </c>
      <c r="C41" s="105" t="s">
        <v>149</v>
      </c>
      <c r="D41" s="103" t="s">
        <v>151</v>
      </c>
      <c r="E41" s="106" t="s">
        <v>153</v>
      </c>
      <c r="F41" s="103" t="s">
        <v>19</v>
      </c>
      <c r="G41" s="107" t="s">
        <v>17</v>
      </c>
      <c r="H41" s="220">
        <f>'HK1'!J40</f>
        <v>6</v>
      </c>
      <c r="I41" s="221">
        <f>'HK1'!M40</f>
        <v>6</v>
      </c>
      <c r="J41" s="221">
        <f>'HK1'!P40</f>
        <v>6</v>
      </c>
      <c r="K41" s="221">
        <f>'HK1'!S40</f>
        <v>7</v>
      </c>
      <c r="L41" s="222">
        <f>'HK1'!V40</f>
        <v>3</v>
      </c>
      <c r="M41" s="221">
        <f>'HK1'!Y40</f>
        <v>8</v>
      </c>
      <c r="N41" s="221">
        <f>'HK2'!J40</f>
        <v>4</v>
      </c>
      <c r="O41" s="221">
        <f>'HK2'!M40</f>
        <v>6</v>
      </c>
      <c r="P41" s="221">
        <f>'HK2'!P40</f>
        <v>7</v>
      </c>
      <c r="Q41" s="221">
        <f>'HK2'!S40</f>
        <v>6</v>
      </c>
      <c r="R41" s="221">
        <f>'HK2'!V40</f>
        <v>7</v>
      </c>
      <c r="S41" s="221">
        <f>'HK2'!Y40</f>
        <v>6</v>
      </c>
      <c r="T41" s="223">
        <f>ROUND(SUMPRODUCT(H41:S41,$H$9:$S$9)/SUMIF($H41:$S41,"&lt;&gt;M",H$9:$S$9),2)</f>
        <v>5.76</v>
      </c>
      <c r="U41" s="219" t="str">
        <f t="shared" si="4"/>
        <v>Trung Bình</v>
      </c>
      <c r="V41" s="219">
        <f t="shared" si="0"/>
        <v>2</v>
      </c>
      <c r="W41" s="219">
        <f t="shared" si="1"/>
        <v>9</v>
      </c>
      <c r="X41" s="219" t="str">
        <f t="shared" si="2"/>
        <v>Học tiếp</v>
      </c>
      <c r="Z41" s="193"/>
      <c r="AA41" s="179"/>
    </row>
    <row r="42" spans="1:27" s="216" customFormat="1" ht="19.5" customHeight="1">
      <c r="A42" s="219">
        <v>33</v>
      </c>
      <c r="B42" s="104" t="s">
        <v>155</v>
      </c>
      <c r="C42" s="105" t="s">
        <v>149</v>
      </c>
      <c r="D42" s="103" t="s">
        <v>154</v>
      </c>
      <c r="E42" s="106" t="s">
        <v>156</v>
      </c>
      <c r="F42" s="103" t="s">
        <v>157</v>
      </c>
      <c r="G42" s="107" t="s">
        <v>17</v>
      </c>
      <c r="H42" s="220">
        <f>'HK1'!J41</f>
        <v>5</v>
      </c>
      <c r="I42" s="221">
        <f>'HK1'!M41</f>
        <v>7</v>
      </c>
      <c r="J42" s="221">
        <f>'HK1'!P41</f>
        <v>7</v>
      </c>
      <c r="K42" s="221">
        <f>'HK1'!S41</f>
        <v>5</v>
      </c>
      <c r="L42" s="222">
        <f>'HK1'!V41</f>
        <v>4</v>
      </c>
      <c r="M42" s="221">
        <f>'HK1'!Y41</f>
        <v>5</v>
      </c>
      <c r="N42" s="221">
        <f>'HK2'!J41</f>
        <v>5</v>
      </c>
      <c r="O42" s="221">
        <f>'HK2'!M41</f>
        <v>5</v>
      </c>
      <c r="P42" s="221">
        <f>'HK2'!P41</f>
        <v>7</v>
      </c>
      <c r="Q42" s="221">
        <f>'HK2'!S41</f>
        <v>5</v>
      </c>
      <c r="R42" s="221">
        <f>'HK2'!V41</f>
        <v>4</v>
      </c>
      <c r="S42" s="221">
        <f>'HK2'!Y41</f>
        <v>9</v>
      </c>
      <c r="T42" s="223">
        <f>ROUND(SUMPRODUCT(H42:S42,$H$9:$S$9)/SUMIF($H42:$S42,"&lt;&gt;M",H$9:$S$9),2)</f>
        <v>5.36</v>
      </c>
      <c r="U42" s="219" t="str">
        <f t="shared" si="4"/>
        <v>Trung Bình</v>
      </c>
      <c r="V42" s="219">
        <f aca="true" t="shared" si="5" ref="V42:V73">COUNTIF(H42:S42,"&lt;5")</f>
        <v>2</v>
      </c>
      <c r="W42" s="219">
        <f aca="true" t="shared" si="6" ref="W42:W73">SUMIF(H42:S42,"&lt;5",$H$9:$S$9)</f>
        <v>7</v>
      </c>
      <c r="X42" s="219" t="str">
        <f aca="true" t="shared" si="7" ref="X42:X73">IF(AND(T42&gt;=5,W42&lt;=25),"Học tiếp",IF(T42&lt;3.5,"Thôi học","Ngừng học"))</f>
        <v>Học tiếp</v>
      </c>
      <c r="Z42" s="193"/>
      <c r="AA42" s="179"/>
    </row>
    <row r="43" spans="1:27" s="216" customFormat="1" ht="19.5" customHeight="1">
      <c r="A43" s="226">
        <v>34</v>
      </c>
      <c r="B43" s="104" t="s">
        <v>160</v>
      </c>
      <c r="C43" s="105" t="s">
        <v>161</v>
      </c>
      <c r="D43" s="103" t="s">
        <v>159</v>
      </c>
      <c r="E43" s="106" t="s">
        <v>162</v>
      </c>
      <c r="F43" s="103" t="s">
        <v>134</v>
      </c>
      <c r="G43" s="107" t="s">
        <v>17</v>
      </c>
      <c r="H43" s="220">
        <f>'HK1'!J42</f>
        <v>5</v>
      </c>
      <c r="I43" s="221">
        <f>'HK1'!M42</f>
        <v>6</v>
      </c>
      <c r="J43" s="221">
        <f>'HK1'!P42</f>
        <v>6</v>
      </c>
      <c r="K43" s="221">
        <f>'HK1'!S42</f>
        <v>6</v>
      </c>
      <c r="L43" s="222">
        <f>'HK1'!V42</f>
        <v>5</v>
      </c>
      <c r="M43" s="221">
        <f>'HK1'!Y42</f>
        <v>7</v>
      </c>
      <c r="N43" s="221">
        <f>'HK2'!J42</f>
        <v>7</v>
      </c>
      <c r="O43" s="221">
        <f>'HK2'!M42</f>
        <v>5</v>
      </c>
      <c r="P43" s="221">
        <f>'HK2'!P42</f>
        <v>8</v>
      </c>
      <c r="Q43" s="221">
        <f>'HK2'!S42</f>
        <v>5</v>
      </c>
      <c r="R43" s="221">
        <f>'HK2'!V42</f>
        <v>6</v>
      </c>
      <c r="S43" s="221">
        <f>'HK2'!Y42</f>
        <v>8</v>
      </c>
      <c r="T43" s="223">
        <f>ROUND(SUMPRODUCT(H43:S43,$H$9:$S$9)/SUMIF($H43:$S43,"&lt;&gt;M",H$9:$S$9),2)</f>
        <v>5.88</v>
      </c>
      <c r="U43" s="219" t="str">
        <f t="shared" si="4"/>
        <v>Trung Bình</v>
      </c>
      <c r="V43" s="219">
        <f t="shared" si="5"/>
        <v>0</v>
      </c>
      <c r="W43" s="219">
        <f t="shared" si="6"/>
        <v>0</v>
      </c>
      <c r="X43" s="219" t="str">
        <f t="shared" si="7"/>
        <v>Học tiếp</v>
      </c>
      <c r="Z43" s="193"/>
      <c r="AA43" s="179"/>
    </row>
    <row r="44" spans="1:27" s="216" customFormat="1" ht="19.5" customHeight="1">
      <c r="A44" s="219">
        <v>35</v>
      </c>
      <c r="B44" s="104" t="s">
        <v>164</v>
      </c>
      <c r="C44" s="105" t="s">
        <v>165</v>
      </c>
      <c r="D44" s="103" t="s">
        <v>163</v>
      </c>
      <c r="E44" s="106" t="s">
        <v>166</v>
      </c>
      <c r="F44" s="103" t="s">
        <v>167</v>
      </c>
      <c r="G44" s="107" t="s">
        <v>17</v>
      </c>
      <c r="H44" s="220">
        <f>'HK1'!J43</f>
        <v>5</v>
      </c>
      <c r="I44" s="221">
        <f>'HK1'!M43</f>
        <v>7</v>
      </c>
      <c r="J44" s="221">
        <f>'HK1'!P43</f>
        <v>6</v>
      </c>
      <c r="K44" s="221">
        <f>'HK1'!S43</f>
        <v>5</v>
      </c>
      <c r="L44" s="222">
        <f>'HK1'!V43</f>
        <v>5</v>
      </c>
      <c r="M44" s="221">
        <f>'HK1'!Y43</f>
        <v>7</v>
      </c>
      <c r="N44" s="221">
        <f>'HK2'!J43</f>
        <v>5</v>
      </c>
      <c r="O44" s="221">
        <f>'HK2'!M43</f>
        <v>6</v>
      </c>
      <c r="P44" s="221">
        <f>'HK2'!P43</f>
        <v>6</v>
      </c>
      <c r="Q44" s="221">
        <f>'HK2'!S43</f>
        <v>6</v>
      </c>
      <c r="R44" s="221">
        <f>'HK2'!V43</f>
        <v>5</v>
      </c>
      <c r="S44" s="221">
        <f>'HK2'!Y43</f>
        <v>8</v>
      </c>
      <c r="T44" s="223">
        <f>ROUND(SUMPRODUCT(H44:S44,$H$9:$S$9)/SUMIF($H44:$S44,"&lt;&gt;M",H$9:$S$9),2)</f>
        <v>5.57</v>
      </c>
      <c r="U44" s="219" t="str">
        <f t="shared" si="4"/>
        <v>Trung Bình</v>
      </c>
      <c r="V44" s="219">
        <f t="shared" si="5"/>
        <v>0</v>
      </c>
      <c r="W44" s="219">
        <f t="shared" si="6"/>
        <v>0</v>
      </c>
      <c r="X44" s="219" t="str">
        <f t="shared" si="7"/>
        <v>Học tiếp</v>
      </c>
      <c r="Z44" s="193"/>
      <c r="AA44" s="179"/>
    </row>
    <row r="45" spans="1:27" s="216" customFormat="1" ht="19.5" customHeight="1">
      <c r="A45" s="226">
        <v>36</v>
      </c>
      <c r="B45" s="104" t="s">
        <v>169</v>
      </c>
      <c r="C45" s="105" t="s">
        <v>170</v>
      </c>
      <c r="D45" s="103" t="s">
        <v>168</v>
      </c>
      <c r="E45" s="106" t="s">
        <v>171</v>
      </c>
      <c r="F45" s="103" t="s">
        <v>172</v>
      </c>
      <c r="G45" s="107" t="s">
        <v>17</v>
      </c>
      <c r="H45" s="220">
        <f>'HK1'!J44</f>
        <v>7</v>
      </c>
      <c r="I45" s="221">
        <f>'HK1'!M44</f>
        <v>6</v>
      </c>
      <c r="J45" s="221">
        <f>'HK1'!P44</f>
        <v>8</v>
      </c>
      <c r="K45" s="221">
        <f>'HK1'!S44</f>
        <v>8</v>
      </c>
      <c r="L45" s="222">
        <f>'HK1'!V44</f>
        <v>5</v>
      </c>
      <c r="M45" s="221">
        <f>'HK1'!Y44</f>
        <v>7</v>
      </c>
      <c r="N45" s="221">
        <f>'HK2'!J44</f>
        <v>6</v>
      </c>
      <c r="O45" s="221">
        <f>'HK2'!M44</f>
        <v>5</v>
      </c>
      <c r="P45" s="221">
        <f>'HK2'!P44</f>
        <v>7</v>
      </c>
      <c r="Q45" s="221">
        <f>'HK2'!S44</f>
        <v>6</v>
      </c>
      <c r="R45" s="221">
        <f>'HK2'!V44</f>
        <v>4</v>
      </c>
      <c r="S45" s="221">
        <f>'HK2'!Y44</f>
        <v>8</v>
      </c>
      <c r="T45" s="223">
        <f>ROUND(SUMPRODUCT(H45:S45,$H$9:$S$9)/SUMIF($H45:$S45,"&lt;&gt;M",H$9:$S$9),2)</f>
        <v>6.26</v>
      </c>
      <c r="U45" s="219" t="str">
        <f t="shared" si="4"/>
        <v>TB.Khá</v>
      </c>
      <c r="V45" s="219">
        <f t="shared" si="5"/>
        <v>1</v>
      </c>
      <c r="W45" s="219">
        <f t="shared" si="6"/>
        <v>3</v>
      </c>
      <c r="X45" s="219" t="str">
        <f t="shared" si="7"/>
        <v>Học tiếp</v>
      </c>
      <c r="Z45" s="193"/>
      <c r="AA45" s="179"/>
    </row>
    <row r="46" spans="1:27" s="216" customFormat="1" ht="19.5" customHeight="1">
      <c r="A46" s="219">
        <v>37</v>
      </c>
      <c r="B46" s="104" t="s">
        <v>174</v>
      </c>
      <c r="C46" s="105" t="s">
        <v>175</v>
      </c>
      <c r="D46" s="103" t="s">
        <v>173</v>
      </c>
      <c r="E46" s="106" t="s">
        <v>176</v>
      </c>
      <c r="F46" s="103" t="s">
        <v>167</v>
      </c>
      <c r="G46" s="107" t="s">
        <v>17</v>
      </c>
      <c r="H46" s="220">
        <f>'HK1'!J45</f>
        <v>5</v>
      </c>
      <c r="I46" s="221">
        <f>'HK1'!M45</f>
        <v>7</v>
      </c>
      <c r="J46" s="221">
        <f>'HK1'!P45</f>
        <v>6</v>
      </c>
      <c r="K46" s="221">
        <f>'HK1'!S45</f>
        <v>6</v>
      </c>
      <c r="L46" s="222">
        <f>'HK1'!V45</f>
        <v>4</v>
      </c>
      <c r="M46" s="221">
        <f>'HK1'!Y45</f>
        <v>5</v>
      </c>
      <c r="N46" s="221">
        <f>'HK2'!J45</f>
        <v>6</v>
      </c>
      <c r="O46" s="221">
        <f>'HK2'!M45</f>
        <v>7</v>
      </c>
      <c r="P46" s="221">
        <f>'HK2'!P45</f>
        <v>7</v>
      </c>
      <c r="Q46" s="221">
        <f>'HK2'!S45</f>
        <v>5</v>
      </c>
      <c r="R46" s="221">
        <f>'HK2'!V45</f>
        <v>7</v>
      </c>
      <c r="S46" s="221">
        <f>'HK2'!Y45</f>
        <v>8</v>
      </c>
      <c r="T46" s="223">
        <f>ROUND(SUMPRODUCT(H46:S46,$H$9:$S$9)/SUMIF($H46:$S46,"&lt;&gt;M",H$9:$S$9),2)</f>
        <v>5.95</v>
      </c>
      <c r="U46" s="219" t="str">
        <f t="shared" si="4"/>
        <v>Trung Bình</v>
      </c>
      <c r="V46" s="219">
        <f t="shared" si="5"/>
        <v>1</v>
      </c>
      <c r="W46" s="219">
        <f t="shared" si="6"/>
        <v>4</v>
      </c>
      <c r="X46" s="219" t="str">
        <f t="shared" si="7"/>
        <v>Học tiếp</v>
      </c>
      <c r="Z46" s="193"/>
      <c r="AA46" s="179"/>
    </row>
    <row r="47" spans="1:27" s="216" customFormat="1" ht="19.5" customHeight="1">
      <c r="A47" s="226">
        <v>38</v>
      </c>
      <c r="B47" s="104" t="s">
        <v>26</v>
      </c>
      <c r="C47" s="105" t="s">
        <v>175</v>
      </c>
      <c r="D47" s="103" t="s">
        <v>177</v>
      </c>
      <c r="E47" s="106" t="s">
        <v>178</v>
      </c>
      <c r="F47" s="103" t="s">
        <v>39</v>
      </c>
      <c r="G47" s="107" t="s">
        <v>17</v>
      </c>
      <c r="H47" s="220">
        <f>'HK1'!J46</f>
        <v>6</v>
      </c>
      <c r="I47" s="221">
        <f>'HK1'!M46</f>
        <v>6</v>
      </c>
      <c r="J47" s="221">
        <f>'HK1'!P46</f>
        <v>7</v>
      </c>
      <c r="K47" s="221">
        <f>'HK1'!S46</f>
        <v>5</v>
      </c>
      <c r="L47" s="222">
        <f>'HK1'!V46</f>
        <v>5</v>
      </c>
      <c r="M47" s="221">
        <f>'HK1'!Y46</f>
        <v>5</v>
      </c>
      <c r="N47" s="221">
        <f>'HK2'!J46</f>
        <v>5</v>
      </c>
      <c r="O47" s="221">
        <f>'HK2'!M46</f>
        <v>7</v>
      </c>
      <c r="P47" s="221">
        <f>'HK2'!P46</f>
        <v>6</v>
      </c>
      <c r="Q47" s="221">
        <f>'HK2'!S46</f>
        <v>5</v>
      </c>
      <c r="R47" s="221">
        <f>'HK2'!V46</f>
        <v>4</v>
      </c>
      <c r="S47" s="221">
        <f>'HK2'!Y46</f>
        <v>8</v>
      </c>
      <c r="T47" s="223">
        <f>ROUND(SUMPRODUCT(H47:S47,$H$9:$S$9)/SUMIF($H47:$S47,"&lt;&gt;M",H$9:$S$9),2)</f>
        <v>5.62</v>
      </c>
      <c r="U47" s="219" t="str">
        <f t="shared" si="4"/>
        <v>Trung Bình</v>
      </c>
      <c r="V47" s="219">
        <f t="shared" si="5"/>
        <v>1</v>
      </c>
      <c r="W47" s="219">
        <f t="shared" si="6"/>
        <v>3</v>
      </c>
      <c r="X47" s="219" t="str">
        <f t="shared" si="7"/>
        <v>Học tiếp</v>
      </c>
      <c r="Z47" s="193"/>
      <c r="AA47" s="179"/>
    </row>
    <row r="48" spans="1:27" s="216" customFormat="1" ht="19.5" customHeight="1">
      <c r="A48" s="219">
        <v>39</v>
      </c>
      <c r="B48" s="104" t="s">
        <v>22</v>
      </c>
      <c r="C48" s="105" t="s">
        <v>180</v>
      </c>
      <c r="D48" s="103" t="s">
        <v>179</v>
      </c>
      <c r="E48" s="106" t="s">
        <v>181</v>
      </c>
      <c r="F48" s="103" t="s">
        <v>124</v>
      </c>
      <c r="G48" s="107" t="s">
        <v>17</v>
      </c>
      <c r="H48" s="220">
        <f>'HK1'!J47</f>
        <v>7</v>
      </c>
      <c r="I48" s="221">
        <f>'HK1'!M47</f>
        <v>7</v>
      </c>
      <c r="J48" s="221">
        <f>'HK1'!P47</f>
        <v>6</v>
      </c>
      <c r="K48" s="221">
        <f>'HK1'!S47</f>
        <v>7</v>
      </c>
      <c r="L48" s="222">
        <f>'HK1'!V47</f>
        <v>8</v>
      </c>
      <c r="M48" s="221">
        <f>'HK1'!Y47</f>
        <v>5</v>
      </c>
      <c r="N48" s="221">
        <f>'HK2'!J47</f>
        <v>4</v>
      </c>
      <c r="O48" s="221">
        <f>'HK2'!M47</f>
        <v>7</v>
      </c>
      <c r="P48" s="221">
        <f>'HK2'!P47</f>
        <v>5</v>
      </c>
      <c r="Q48" s="221">
        <f>'HK2'!S47</f>
        <v>6</v>
      </c>
      <c r="R48" s="221">
        <f>'HK2'!V47</f>
        <v>5</v>
      </c>
      <c r="S48" s="221">
        <f>'HK2'!Y47</f>
        <v>9</v>
      </c>
      <c r="T48" s="223">
        <f>ROUND(SUMPRODUCT(H48:S48,$H$9:$S$9)/SUMIF($H48:$S48,"&lt;&gt;M",H$9:$S$9),2)</f>
        <v>6.19</v>
      </c>
      <c r="U48" s="219" t="str">
        <f t="shared" si="4"/>
        <v>TB.Khá</v>
      </c>
      <c r="V48" s="219">
        <f t="shared" si="5"/>
        <v>1</v>
      </c>
      <c r="W48" s="219">
        <f t="shared" si="6"/>
        <v>5</v>
      </c>
      <c r="X48" s="219" t="str">
        <f t="shared" si="7"/>
        <v>Học tiếp</v>
      </c>
      <c r="Z48" s="193"/>
      <c r="AA48" s="179"/>
    </row>
    <row r="49" spans="1:27" s="216" customFormat="1" ht="19.5" customHeight="1">
      <c r="A49" s="226">
        <v>40</v>
      </c>
      <c r="B49" s="104" t="s">
        <v>183</v>
      </c>
      <c r="C49" s="105" t="s">
        <v>184</v>
      </c>
      <c r="D49" s="103" t="s">
        <v>182</v>
      </c>
      <c r="E49" s="106" t="s">
        <v>185</v>
      </c>
      <c r="F49" s="103" t="s">
        <v>124</v>
      </c>
      <c r="G49" s="107" t="s">
        <v>17</v>
      </c>
      <c r="H49" s="220">
        <f>'HK1'!J48</f>
        <v>5</v>
      </c>
      <c r="I49" s="221">
        <f>'HK1'!M48</f>
        <v>6</v>
      </c>
      <c r="J49" s="221">
        <f>'HK1'!P48</f>
        <v>7</v>
      </c>
      <c r="K49" s="221">
        <f>'HK1'!S48</f>
        <v>5</v>
      </c>
      <c r="L49" s="222">
        <f>'HK1'!V48</f>
        <v>4</v>
      </c>
      <c r="M49" s="221">
        <f>'HK1'!Y48</f>
        <v>6</v>
      </c>
      <c r="N49" s="221">
        <f>'HK2'!J48</f>
        <v>6</v>
      </c>
      <c r="O49" s="221">
        <f>'HK2'!M48</f>
        <v>4</v>
      </c>
      <c r="P49" s="221">
        <f>'HK2'!P48</f>
        <v>5</v>
      </c>
      <c r="Q49" s="221">
        <f>'HK2'!S48</f>
        <v>5</v>
      </c>
      <c r="R49" s="221">
        <f>'HK2'!V48</f>
        <v>5</v>
      </c>
      <c r="S49" s="221">
        <f>'HK2'!Y48</f>
        <v>7</v>
      </c>
      <c r="T49" s="223">
        <f>ROUND(SUMPRODUCT(H49:S49,$H$9:$S$9)/SUMIF($H49:$S49,"&lt;&gt;M",H$9:$S$9),2)</f>
        <v>5.17</v>
      </c>
      <c r="U49" s="219" t="str">
        <f t="shared" si="4"/>
        <v>Trung Bình</v>
      </c>
      <c r="V49" s="219">
        <f t="shared" si="5"/>
        <v>2</v>
      </c>
      <c r="W49" s="219">
        <f t="shared" si="6"/>
        <v>9</v>
      </c>
      <c r="X49" s="219" t="str">
        <f t="shared" si="7"/>
        <v>Học tiếp</v>
      </c>
      <c r="Z49" s="193"/>
      <c r="AA49" s="179"/>
    </row>
    <row r="50" spans="1:27" s="216" customFormat="1" ht="19.5" customHeight="1">
      <c r="A50" s="219">
        <v>41</v>
      </c>
      <c r="B50" s="104" t="s">
        <v>187</v>
      </c>
      <c r="C50" s="105" t="s">
        <v>188</v>
      </c>
      <c r="D50" s="103" t="s">
        <v>186</v>
      </c>
      <c r="E50" s="106" t="s">
        <v>189</v>
      </c>
      <c r="F50" s="103" t="s">
        <v>19</v>
      </c>
      <c r="G50" s="107" t="s">
        <v>17</v>
      </c>
      <c r="H50" s="220">
        <f>'HK1'!J49</f>
        <v>6</v>
      </c>
      <c r="I50" s="221">
        <f>'HK1'!M49</f>
        <v>7</v>
      </c>
      <c r="J50" s="221">
        <f>'HK1'!P49</f>
        <v>5</v>
      </c>
      <c r="K50" s="221">
        <f>'HK1'!S49</f>
        <v>5</v>
      </c>
      <c r="L50" s="222">
        <f>'HK1'!V49</f>
        <v>7</v>
      </c>
      <c r="M50" s="221">
        <f>'HK1'!Y49</f>
        <v>5</v>
      </c>
      <c r="N50" s="221">
        <f>'HK2'!J49</f>
        <v>6</v>
      </c>
      <c r="O50" s="221">
        <f>'HK2'!M49</f>
        <v>5</v>
      </c>
      <c r="P50" s="221">
        <f>'HK2'!P49</f>
        <v>5</v>
      </c>
      <c r="Q50" s="221">
        <f>'HK2'!S49</f>
        <v>5</v>
      </c>
      <c r="R50" s="221">
        <f>'HK2'!V49</f>
        <v>6</v>
      </c>
      <c r="S50" s="221">
        <f>'HK2'!Y49</f>
        <v>9</v>
      </c>
      <c r="T50" s="223">
        <f>ROUND(SUMPRODUCT(H50:S50,$H$9:$S$9)/SUMIF($H50:$S50,"&lt;&gt;M",H$9:$S$9),2)</f>
        <v>5.62</v>
      </c>
      <c r="U50" s="219" t="str">
        <f t="shared" si="4"/>
        <v>Trung Bình</v>
      </c>
      <c r="V50" s="219">
        <f t="shared" si="5"/>
        <v>0</v>
      </c>
      <c r="W50" s="219">
        <f t="shared" si="6"/>
        <v>0</v>
      </c>
      <c r="X50" s="219" t="str">
        <f t="shared" si="7"/>
        <v>Học tiếp</v>
      </c>
      <c r="Z50" s="193"/>
      <c r="AA50" s="179"/>
    </row>
    <row r="51" spans="1:27" s="216" customFormat="1" ht="19.5" customHeight="1">
      <c r="A51" s="226">
        <v>42</v>
      </c>
      <c r="B51" s="104" t="s">
        <v>191</v>
      </c>
      <c r="C51" s="105" t="s">
        <v>188</v>
      </c>
      <c r="D51" s="103" t="s">
        <v>190</v>
      </c>
      <c r="E51" s="106" t="s">
        <v>192</v>
      </c>
      <c r="F51" s="103" t="s">
        <v>172</v>
      </c>
      <c r="G51" s="107" t="s">
        <v>17</v>
      </c>
      <c r="H51" s="220">
        <f>'HK1'!J50</f>
        <v>7</v>
      </c>
      <c r="I51" s="221">
        <f>'HK1'!M50</f>
        <v>7</v>
      </c>
      <c r="J51" s="221">
        <f>'HK1'!P50</f>
        <v>6</v>
      </c>
      <c r="K51" s="221">
        <f>'HK1'!S50</f>
        <v>5</v>
      </c>
      <c r="L51" s="222">
        <f>'HK1'!V50</f>
        <v>5</v>
      </c>
      <c r="M51" s="221">
        <f>'HK1'!Y50</f>
        <v>6</v>
      </c>
      <c r="N51" s="221">
        <f>'HK2'!J50</f>
        <v>7</v>
      </c>
      <c r="O51" s="221">
        <f>'HK2'!M50</f>
        <v>6</v>
      </c>
      <c r="P51" s="221">
        <f>'HK2'!P50</f>
        <v>5</v>
      </c>
      <c r="Q51" s="221">
        <f>'HK2'!S50</f>
        <v>5</v>
      </c>
      <c r="R51" s="221">
        <f>'HK2'!V50</f>
        <v>0</v>
      </c>
      <c r="S51" s="221">
        <f>'HK2'!Y50</f>
        <v>8</v>
      </c>
      <c r="T51" s="223">
        <f>ROUND(SUMPRODUCT(H51:S51,$H$9:$S$9)/SUMIF($H51:$S51,"&lt;&gt;M",H$9:$S$9),2)</f>
        <v>5.43</v>
      </c>
      <c r="U51" s="219" t="str">
        <f t="shared" si="4"/>
        <v>Trung Bình</v>
      </c>
      <c r="V51" s="219">
        <f t="shared" si="5"/>
        <v>1</v>
      </c>
      <c r="W51" s="219">
        <f t="shared" si="6"/>
        <v>3</v>
      </c>
      <c r="X51" s="219" t="str">
        <f t="shared" si="7"/>
        <v>Học tiếp</v>
      </c>
      <c r="Z51" s="193"/>
      <c r="AA51" s="179"/>
    </row>
    <row r="52" spans="1:27" s="216" customFormat="1" ht="19.5" customHeight="1">
      <c r="A52" s="219">
        <v>43</v>
      </c>
      <c r="B52" s="104" t="s">
        <v>194</v>
      </c>
      <c r="C52" s="105" t="s">
        <v>195</v>
      </c>
      <c r="D52" s="103" t="s">
        <v>193</v>
      </c>
      <c r="E52" s="106" t="s">
        <v>142</v>
      </c>
      <c r="F52" s="103" t="s">
        <v>196</v>
      </c>
      <c r="G52" s="107" t="s">
        <v>17</v>
      </c>
      <c r="H52" s="220">
        <f>'HK1'!J51</f>
        <v>6</v>
      </c>
      <c r="I52" s="221">
        <f>'HK1'!M51</f>
        <v>7</v>
      </c>
      <c r="J52" s="221">
        <f>'HK1'!P51</f>
        <v>8</v>
      </c>
      <c r="K52" s="221">
        <f>'HK1'!S51</f>
        <v>7</v>
      </c>
      <c r="L52" s="222">
        <f>'HK1'!V51</f>
        <v>5</v>
      </c>
      <c r="M52" s="221">
        <f>'HK1'!Y51</f>
        <v>6</v>
      </c>
      <c r="N52" s="221">
        <f>'HK2'!J51</f>
        <v>7</v>
      </c>
      <c r="O52" s="221">
        <f>'HK2'!M51</f>
        <v>6</v>
      </c>
      <c r="P52" s="221">
        <f>'HK2'!P51</f>
        <v>5</v>
      </c>
      <c r="Q52" s="221">
        <f>'HK2'!S51</f>
        <v>5</v>
      </c>
      <c r="R52" s="221">
        <f>'HK2'!V51</f>
        <v>7</v>
      </c>
      <c r="S52" s="221">
        <f>'HK2'!Y51</f>
        <v>7</v>
      </c>
      <c r="T52" s="223">
        <f>ROUND(SUMPRODUCT(H52:S52,$H$9:$S$9)/SUMIF($H52:$S52,"&lt;&gt;M",H$9:$S$9),2)</f>
        <v>6.26</v>
      </c>
      <c r="U52" s="219" t="str">
        <f t="shared" si="4"/>
        <v>TB.Khá</v>
      </c>
      <c r="V52" s="219">
        <f t="shared" si="5"/>
        <v>0</v>
      </c>
      <c r="W52" s="219">
        <f t="shared" si="6"/>
        <v>0</v>
      </c>
      <c r="X52" s="219" t="str">
        <f t="shared" si="7"/>
        <v>Học tiếp</v>
      </c>
      <c r="Z52" s="193"/>
      <c r="AA52" s="179"/>
    </row>
    <row r="53" spans="1:27" s="216" customFormat="1" ht="19.5" customHeight="1">
      <c r="A53" s="226">
        <v>44</v>
      </c>
      <c r="B53" s="104" t="s">
        <v>198</v>
      </c>
      <c r="C53" s="105" t="s">
        <v>195</v>
      </c>
      <c r="D53" s="103" t="s">
        <v>197</v>
      </c>
      <c r="E53" s="106" t="s">
        <v>199</v>
      </c>
      <c r="F53" s="103" t="s">
        <v>200</v>
      </c>
      <c r="G53" s="107" t="s">
        <v>17</v>
      </c>
      <c r="H53" s="220">
        <f>'HK1'!J52</f>
        <v>6</v>
      </c>
      <c r="I53" s="221">
        <f>'HK1'!M52</f>
        <v>6</v>
      </c>
      <c r="J53" s="221">
        <f>'HK1'!P52</f>
        <v>5</v>
      </c>
      <c r="K53" s="221">
        <f>'HK1'!S52</f>
        <v>6</v>
      </c>
      <c r="L53" s="222">
        <f>'HK1'!V52</f>
        <v>5</v>
      </c>
      <c r="M53" s="221">
        <f>'HK1'!Y52</f>
        <v>7</v>
      </c>
      <c r="N53" s="221">
        <f>'HK2'!J52</f>
        <v>6</v>
      </c>
      <c r="O53" s="221">
        <f>'HK2'!M52</f>
        <v>6</v>
      </c>
      <c r="P53" s="221">
        <f>'HK2'!P52</f>
        <v>6</v>
      </c>
      <c r="Q53" s="221">
        <f>'HK2'!S52</f>
        <v>6</v>
      </c>
      <c r="R53" s="221">
        <f>'HK2'!V52</f>
        <v>4</v>
      </c>
      <c r="S53" s="221">
        <f>'HK2'!Y52</f>
        <v>8</v>
      </c>
      <c r="T53" s="223">
        <f>ROUND(SUMPRODUCT(H53:S53,$H$9:$S$9)/SUMIF($H53:$S53,"&lt;&gt;M",H$9:$S$9),2)</f>
        <v>5.67</v>
      </c>
      <c r="U53" s="219" t="str">
        <f t="shared" si="4"/>
        <v>Trung Bình</v>
      </c>
      <c r="V53" s="219">
        <f t="shared" si="5"/>
        <v>1</v>
      </c>
      <c r="W53" s="219">
        <f t="shared" si="6"/>
        <v>3</v>
      </c>
      <c r="X53" s="219" t="str">
        <f t="shared" si="7"/>
        <v>Học tiếp</v>
      </c>
      <c r="Z53" s="193"/>
      <c r="AA53" s="179"/>
    </row>
    <row r="54" spans="1:27" s="216" customFormat="1" ht="19.5" customHeight="1">
      <c r="A54" s="219">
        <v>45</v>
      </c>
      <c r="B54" s="104" t="s">
        <v>202</v>
      </c>
      <c r="C54" s="105" t="s">
        <v>203</v>
      </c>
      <c r="D54" s="103" t="s">
        <v>201</v>
      </c>
      <c r="E54" s="106" t="s">
        <v>204</v>
      </c>
      <c r="F54" s="103" t="s">
        <v>19</v>
      </c>
      <c r="G54" s="107" t="s">
        <v>17</v>
      </c>
      <c r="H54" s="220">
        <f>'HK1'!J53</f>
        <v>7</v>
      </c>
      <c r="I54" s="221">
        <f>'HK1'!M53</f>
        <v>7</v>
      </c>
      <c r="J54" s="221">
        <f>'HK1'!P53</f>
        <v>5</v>
      </c>
      <c r="K54" s="221">
        <f>'HK1'!S53</f>
        <v>7</v>
      </c>
      <c r="L54" s="222">
        <f>'HK1'!V53</f>
        <v>5</v>
      </c>
      <c r="M54" s="221">
        <f>'HK1'!Y53</f>
        <v>7</v>
      </c>
      <c r="N54" s="221">
        <f>'HK2'!J53</f>
        <v>7</v>
      </c>
      <c r="O54" s="221">
        <f>'HK2'!M53</f>
        <v>6</v>
      </c>
      <c r="P54" s="221">
        <f>'HK2'!P53</f>
        <v>6</v>
      </c>
      <c r="Q54" s="221">
        <f>'HK2'!S53</f>
        <v>6</v>
      </c>
      <c r="R54" s="221">
        <f>'HK2'!V53</f>
        <v>6</v>
      </c>
      <c r="S54" s="221">
        <f>'HK2'!Y53</f>
        <v>8</v>
      </c>
      <c r="T54" s="223">
        <f>ROUND(SUMPRODUCT(H54:S54,$H$9:$S$9)/SUMIF($H54:$S54,"&lt;&gt;M",H$9:$S$9),2)</f>
        <v>6.21</v>
      </c>
      <c r="U54" s="219" t="str">
        <f t="shared" si="4"/>
        <v>TB.Khá</v>
      </c>
      <c r="V54" s="219">
        <f t="shared" si="5"/>
        <v>0</v>
      </c>
      <c r="W54" s="219">
        <f t="shared" si="6"/>
        <v>0</v>
      </c>
      <c r="X54" s="219" t="str">
        <f t="shared" si="7"/>
        <v>Học tiếp</v>
      </c>
      <c r="Z54" s="193"/>
      <c r="AA54" s="179"/>
    </row>
    <row r="55" spans="1:27" s="216" customFormat="1" ht="19.5" customHeight="1">
      <c r="A55" s="226">
        <v>46</v>
      </c>
      <c r="B55" s="104" t="s">
        <v>206</v>
      </c>
      <c r="C55" s="105" t="s">
        <v>203</v>
      </c>
      <c r="D55" s="103" t="s">
        <v>205</v>
      </c>
      <c r="E55" s="106" t="s">
        <v>207</v>
      </c>
      <c r="F55" s="103" t="s">
        <v>208</v>
      </c>
      <c r="G55" s="107" t="s">
        <v>17</v>
      </c>
      <c r="H55" s="220">
        <f>'HK1'!J54</f>
        <v>6</v>
      </c>
      <c r="I55" s="221">
        <f>'HK1'!M54</f>
        <v>7</v>
      </c>
      <c r="J55" s="221">
        <f>'HK1'!P54</f>
        <v>6</v>
      </c>
      <c r="K55" s="221">
        <f>'HK1'!S54</f>
        <v>7</v>
      </c>
      <c r="L55" s="222">
        <f>'HK1'!V54</f>
        <v>6</v>
      </c>
      <c r="M55" s="221">
        <f>'HK1'!Y54</f>
        <v>5</v>
      </c>
      <c r="N55" s="221">
        <f>'HK2'!J54</f>
        <v>5</v>
      </c>
      <c r="O55" s="221">
        <f>'HK2'!M54</f>
        <v>6</v>
      </c>
      <c r="P55" s="221">
        <f>'HK2'!P54</f>
        <v>5</v>
      </c>
      <c r="Q55" s="221">
        <f>'HK2'!S54</f>
        <v>6</v>
      </c>
      <c r="R55" s="221">
        <f>'HK2'!V54</f>
        <v>8</v>
      </c>
      <c r="S55" s="221">
        <f>'HK2'!Y54</f>
        <v>7</v>
      </c>
      <c r="T55" s="223">
        <f>ROUND(SUMPRODUCT(H55:S55,$H$9:$S$9)/SUMIF($H55:$S55,"&lt;&gt;M",H$9:$S$9),2)</f>
        <v>6.12</v>
      </c>
      <c r="U55" s="219" t="str">
        <f t="shared" si="4"/>
        <v>TB.Khá</v>
      </c>
      <c r="V55" s="219">
        <f t="shared" si="5"/>
        <v>0</v>
      </c>
      <c r="W55" s="219">
        <f t="shared" si="6"/>
        <v>0</v>
      </c>
      <c r="X55" s="219" t="str">
        <f t="shared" si="7"/>
        <v>Học tiếp</v>
      </c>
      <c r="Z55" s="193"/>
      <c r="AA55" s="179"/>
    </row>
    <row r="56" spans="1:27" s="216" customFormat="1" ht="19.5" customHeight="1">
      <c r="A56" s="219">
        <v>47</v>
      </c>
      <c r="B56" s="104" t="s">
        <v>210</v>
      </c>
      <c r="C56" s="105" t="s">
        <v>203</v>
      </c>
      <c r="D56" s="103" t="s">
        <v>209</v>
      </c>
      <c r="E56" s="106" t="s">
        <v>211</v>
      </c>
      <c r="F56" s="103" t="s">
        <v>200</v>
      </c>
      <c r="G56" s="107" t="s">
        <v>17</v>
      </c>
      <c r="H56" s="220">
        <f>'HK1'!J55</f>
        <v>6</v>
      </c>
      <c r="I56" s="221">
        <f>'HK1'!M55</f>
        <v>6</v>
      </c>
      <c r="J56" s="221">
        <f>'HK1'!P55</f>
        <v>6</v>
      </c>
      <c r="K56" s="221">
        <f>'HK1'!S55</f>
        <v>6</v>
      </c>
      <c r="L56" s="222">
        <f>'HK1'!V55</f>
        <v>6</v>
      </c>
      <c r="M56" s="221">
        <f>'HK1'!Y55</f>
        <v>7</v>
      </c>
      <c r="N56" s="221">
        <f>'HK2'!J55</f>
        <v>4</v>
      </c>
      <c r="O56" s="221">
        <f>'HK2'!M55</f>
        <v>5</v>
      </c>
      <c r="P56" s="221">
        <f>'HK2'!P55</f>
        <v>5</v>
      </c>
      <c r="Q56" s="221">
        <f>'HK2'!S55</f>
        <v>5</v>
      </c>
      <c r="R56" s="221">
        <f>'HK2'!V55</f>
        <v>4</v>
      </c>
      <c r="S56" s="221">
        <f>'HK2'!Y55</f>
        <v>8</v>
      </c>
      <c r="T56" s="223">
        <f>ROUND(SUMPRODUCT(H56:S56,$H$9:$S$9)/SUMIF($H56:$S56,"&lt;&gt;M",H$9:$S$9),2)</f>
        <v>5.29</v>
      </c>
      <c r="U56" s="219" t="str">
        <f t="shared" si="4"/>
        <v>Trung Bình</v>
      </c>
      <c r="V56" s="219">
        <f t="shared" si="5"/>
        <v>2</v>
      </c>
      <c r="W56" s="219">
        <f t="shared" si="6"/>
        <v>8</v>
      </c>
      <c r="X56" s="219" t="str">
        <f t="shared" si="7"/>
        <v>Học tiếp</v>
      </c>
      <c r="Z56" s="193"/>
      <c r="AA56" s="179"/>
    </row>
    <row r="57" spans="1:27" s="216" customFormat="1" ht="19.5" customHeight="1">
      <c r="A57" s="226">
        <v>48</v>
      </c>
      <c r="B57" s="104" t="s">
        <v>15</v>
      </c>
      <c r="C57" s="105" t="s">
        <v>213</v>
      </c>
      <c r="D57" s="103" t="s">
        <v>212</v>
      </c>
      <c r="E57" s="106" t="s">
        <v>214</v>
      </c>
      <c r="F57" s="103" t="s">
        <v>215</v>
      </c>
      <c r="G57" s="107" t="s">
        <v>17</v>
      </c>
      <c r="H57" s="220">
        <f>'HK1'!J56</f>
        <v>6</v>
      </c>
      <c r="I57" s="221">
        <f>'HK1'!M56</f>
        <v>7</v>
      </c>
      <c r="J57" s="221">
        <f>'HK1'!P56</f>
        <v>5</v>
      </c>
      <c r="K57" s="221">
        <f>'HK1'!S56</f>
        <v>5</v>
      </c>
      <c r="L57" s="222">
        <f>'HK1'!V56</f>
        <v>5</v>
      </c>
      <c r="M57" s="221">
        <f>'HK1'!Y56</f>
        <v>6</v>
      </c>
      <c r="N57" s="221">
        <f>'HK2'!J56</f>
        <v>6</v>
      </c>
      <c r="O57" s="221">
        <f>'HK2'!M56</f>
        <v>7</v>
      </c>
      <c r="P57" s="221">
        <f>'HK2'!P56</f>
        <v>6</v>
      </c>
      <c r="Q57" s="221">
        <f>'HK2'!S56</f>
        <v>5</v>
      </c>
      <c r="R57" s="221">
        <f>'HK2'!V56</f>
        <v>6</v>
      </c>
      <c r="S57" s="221">
        <f>'HK2'!Y56</f>
        <v>9</v>
      </c>
      <c r="T57" s="223">
        <f>ROUND(SUMPRODUCT(H57:S57,$H$9:$S$9)/SUMIF($H57:$S57,"&lt;&gt;M",H$9:$S$9),2)</f>
        <v>5.76</v>
      </c>
      <c r="U57" s="219" t="str">
        <f t="shared" si="4"/>
        <v>Trung Bình</v>
      </c>
      <c r="V57" s="219">
        <f t="shared" si="5"/>
        <v>0</v>
      </c>
      <c r="W57" s="219">
        <f t="shared" si="6"/>
        <v>0</v>
      </c>
      <c r="X57" s="219" t="str">
        <f t="shared" si="7"/>
        <v>Học tiếp</v>
      </c>
      <c r="Z57" s="193"/>
      <c r="AA57" s="228"/>
    </row>
    <row r="58" spans="1:27" s="216" customFormat="1" ht="19.5" customHeight="1">
      <c r="A58" s="219">
        <v>49</v>
      </c>
      <c r="B58" s="104" t="s">
        <v>217</v>
      </c>
      <c r="C58" s="105" t="s">
        <v>213</v>
      </c>
      <c r="D58" s="103" t="s">
        <v>216</v>
      </c>
      <c r="E58" s="106" t="s">
        <v>107</v>
      </c>
      <c r="F58" s="103" t="s">
        <v>19</v>
      </c>
      <c r="G58" s="107" t="s">
        <v>17</v>
      </c>
      <c r="H58" s="220">
        <f>'HK1'!J57</f>
        <v>6</v>
      </c>
      <c r="I58" s="221">
        <f>'HK1'!M57</f>
        <v>7</v>
      </c>
      <c r="J58" s="221">
        <f>'HK1'!P57</f>
        <v>9</v>
      </c>
      <c r="K58" s="221">
        <f>'HK1'!S57</f>
        <v>8</v>
      </c>
      <c r="L58" s="222">
        <f>'HK1'!V57</f>
        <v>8</v>
      </c>
      <c r="M58" s="221">
        <f>'HK1'!Y57</f>
        <v>5</v>
      </c>
      <c r="N58" s="221">
        <f>'HK2'!J57</f>
        <v>6</v>
      </c>
      <c r="O58" s="221">
        <f>'HK2'!M57</f>
        <v>7</v>
      </c>
      <c r="P58" s="221">
        <f>'HK2'!P57</f>
        <v>5</v>
      </c>
      <c r="Q58" s="221">
        <f>'HK2'!S57</f>
        <v>6</v>
      </c>
      <c r="R58" s="221">
        <f>'HK2'!V57</f>
        <v>5</v>
      </c>
      <c r="S58" s="221">
        <f>'HK2'!Y57</f>
        <v>6</v>
      </c>
      <c r="T58" s="223">
        <f>ROUND(SUMPRODUCT(H58:S58,$H$9:$S$9)/SUMIF($H58:$S58,"&lt;&gt;M",H$9:$S$9),2)</f>
        <v>6.74</v>
      </c>
      <c r="U58" s="219" t="str">
        <f t="shared" si="4"/>
        <v>TB.Khá</v>
      </c>
      <c r="V58" s="219">
        <f t="shared" si="5"/>
        <v>0</v>
      </c>
      <c r="W58" s="219">
        <f t="shared" si="6"/>
        <v>0</v>
      </c>
      <c r="X58" s="219" t="str">
        <f t="shared" si="7"/>
        <v>Học tiếp</v>
      </c>
      <c r="Z58" s="193"/>
      <c r="AA58" s="228"/>
    </row>
    <row r="59" spans="1:27" s="216" customFormat="1" ht="19.5" customHeight="1">
      <c r="A59" s="226">
        <v>50</v>
      </c>
      <c r="B59" s="104" t="s">
        <v>219</v>
      </c>
      <c r="C59" s="105" t="s">
        <v>220</v>
      </c>
      <c r="D59" s="103" t="s">
        <v>218</v>
      </c>
      <c r="E59" s="106" t="s">
        <v>221</v>
      </c>
      <c r="F59" s="103" t="s">
        <v>222</v>
      </c>
      <c r="G59" s="107" t="s">
        <v>17</v>
      </c>
      <c r="H59" s="220">
        <f>'HK1'!J58</f>
        <v>5</v>
      </c>
      <c r="I59" s="221">
        <f>'HK1'!M58</f>
        <v>7</v>
      </c>
      <c r="J59" s="221">
        <f>'HK1'!P58</f>
        <v>6</v>
      </c>
      <c r="K59" s="221">
        <f>'HK1'!S58</f>
        <v>5</v>
      </c>
      <c r="L59" s="222">
        <f>'HK1'!V58</f>
        <v>4</v>
      </c>
      <c r="M59" s="221">
        <f>'HK1'!Y58</f>
        <v>5</v>
      </c>
      <c r="N59" s="221">
        <f>'HK2'!J58</f>
        <v>5</v>
      </c>
      <c r="O59" s="221">
        <f>'HK2'!M58</f>
        <v>6</v>
      </c>
      <c r="P59" s="221">
        <f>'HK2'!P58</f>
        <v>8</v>
      </c>
      <c r="Q59" s="221">
        <f>'HK2'!S58</f>
        <v>5</v>
      </c>
      <c r="R59" s="221">
        <f>'HK2'!V58</f>
        <v>7</v>
      </c>
      <c r="S59" s="221">
        <f>'HK2'!Y58</f>
        <v>9</v>
      </c>
      <c r="T59" s="223">
        <f>ROUND(SUMPRODUCT(H59:S59,$H$9:$S$9)/SUMIF($H59:$S59,"&lt;&gt;M",H$9:$S$9),2)</f>
        <v>5.69</v>
      </c>
      <c r="U59" s="219" t="str">
        <f t="shared" si="4"/>
        <v>Trung Bình</v>
      </c>
      <c r="V59" s="219">
        <f t="shared" si="5"/>
        <v>1</v>
      </c>
      <c r="W59" s="219">
        <f t="shared" si="6"/>
        <v>4</v>
      </c>
      <c r="X59" s="219" t="str">
        <f t="shared" si="7"/>
        <v>Học tiếp</v>
      </c>
      <c r="Z59" s="193"/>
      <c r="AA59" s="228"/>
    </row>
    <row r="60" spans="1:27" s="216" customFormat="1" ht="19.5" customHeight="1">
      <c r="A60" s="219">
        <v>51</v>
      </c>
      <c r="B60" s="104" t="s">
        <v>224</v>
      </c>
      <c r="C60" s="105" t="s">
        <v>225</v>
      </c>
      <c r="D60" s="103" t="s">
        <v>223</v>
      </c>
      <c r="E60" s="106" t="s">
        <v>226</v>
      </c>
      <c r="F60" s="103" t="s">
        <v>227</v>
      </c>
      <c r="G60" s="107" t="s">
        <v>17</v>
      </c>
      <c r="H60" s="220">
        <f>'HK1'!J59</f>
        <v>7</v>
      </c>
      <c r="I60" s="221">
        <f>'HK1'!M59</f>
        <v>6</v>
      </c>
      <c r="J60" s="221">
        <f>'HK1'!P59</f>
        <v>6</v>
      </c>
      <c r="K60" s="221">
        <f>'HK1'!S59</f>
        <v>7</v>
      </c>
      <c r="L60" s="222">
        <f>'HK1'!V59</f>
        <v>7</v>
      </c>
      <c r="M60" s="221">
        <f>'HK1'!Y59</f>
        <v>8</v>
      </c>
      <c r="N60" s="221">
        <f>'HK2'!J59</f>
        <v>7</v>
      </c>
      <c r="O60" s="221">
        <f>'HK2'!M59</f>
        <v>6</v>
      </c>
      <c r="P60" s="221">
        <f>'HK2'!P59</f>
        <v>7</v>
      </c>
      <c r="Q60" s="221">
        <f>'HK2'!S59</f>
        <v>6</v>
      </c>
      <c r="R60" s="221">
        <f>'HK2'!V59</f>
        <v>6</v>
      </c>
      <c r="S60" s="221">
        <f>'HK2'!Y59</f>
        <v>9</v>
      </c>
      <c r="T60" s="223">
        <f>ROUND(SUMPRODUCT(H60:S60,$H$9:$S$9)/SUMIF($H60:$S60,"&lt;&gt;M",H$9:$S$9),2)</f>
        <v>6.52</v>
      </c>
      <c r="U60" s="219" t="str">
        <f t="shared" si="4"/>
        <v>TB.Khá</v>
      </c>
      <c r="V60" s="219">
        <f t="shared" si="5"/>
        <v>0</v>
      </c>
      <c r="W60" s="219">
        <f t="shared" si="6"/>
        <v>0</v>
      </c>
      <c r="X60" s="219" t="str">
        <f t="shared" si="7"/>
        <v>Học tiếp</v>
      </c>
      <c r="Z60" s="193"/>
      <c r="AA60" s="179"/>
    </row>
    <row r="61" spans="1:27" s="216" customFormat="1" ht="19.5" customHeight="1">
      <c r="A61" s="226">
        <v>52</v>
      </c>
      <c r="B61" s="104" t="s">
        <v>229</v>
      </c>
      <c r="C61" s="105" t="s">
        <v>230</v>
      </c>
      <c r="D61" s="103" t="s">
        <v>228</v>
      </c>
      <c r="E61" s="106" t="s">
        <v>231</v>
      </c>
      <c r="F61" s="103" t="s">
        <v>70</v>
      </c>
      <c r="G61" s="107" t="s">
        <v>17</v>
      </c>
      <c r="H61" s="220">
        <f>'HK1'!J60</f>
        <v>5</v>
      </c>
      <c r="I61" s="221">
        <f>'HK1'!M60</f>
        <v>7</v>
      </c>
      <c r="J61" s="221">
        <f>'HK1'!P60</f>
        <v>5</v>
      </c>
      <c r="K61" s="221">
        <f>'HK1'!S60</f>
        <v>6</v>
      </c>
      <c r="L61" s="222">
        <f>'HK1'!V60</f>
        <v>6</v>
      </c>
      <c r="M61" s="221">
        <f>'HK1'!Y60</f>
        <v>7</v>
      </c>
      <c r="N61" s="221">
        <f>'HK2'!J60</f>
        <v>6</v>
      </c>
      <c r="O61" s="221">
        <f>'HK2'!M60</f>
        <v>6</v>
      </c>
      <c r="P61" s="221">
        <f>'HK2'!P60</f>
        <v>6</v>
      </c>
      <c r="Q61" s="221">
        <f>'HK2'!S60</f>
        <v>6</v>
      </c>
      <c r="R61" s="221">
        <f>'HK2'!V60</f>
        <v>5</v>
      </c>
      <c r="S61" s="221">
        <f>'HK2'!Y60</f>
        <v>8</v>
      </c>
      <c r="T61" s="223">
        <f>ROUND(SUMPRODUCT(H61:S61,$H$9:$S$9)/SUMIF($H61:$S61,"&lt;&gt;M",H$9:$S$9),2)</f>
        <v>5.81</v>
      </c>
      <c r="U61" s="219" t="str">
        <f t="shared" si="4"/>
        <v>Trung Bình</v>
      </c>
      <c r="V61" s="219">
        <f t="shared" si="5"/>
        <v>0</v>
      </c>
      <c r="W61" s="219">
        <f t="shared" si="6"/>
        <v>0</v>
      </c>
      <c r="X61" s="219" t="str">
        <f t="shared" si="7"/>
        <v>Học tiếp</v>
      </c>
      <c r="Z61" s="193"/>
      <c r="AA61" s="179"/>
    </row>
    <row r="62" spans="1:27" s="216" customFormat="1" ht="19.5" customHeight="1">
      <c r="A62" s="219">
        <v>53</v>
      </c>
      <c r="B62" s="104" t="s">
        <v>233</v>
      </c>
      <c r="C62" s="105" t="s">
        <v>230</v>
      </c>
      <c r="D62" s="103" t="s">
        <v>232</v>
      </c>
      <c r="E62" s="106" t="s">
        <v>234</v>
      </c>
      <c r="F62" s="103"/>
      <c r="G62" s="107" t="s">
        <v>17</v>
      </c>
      <c r="H62" s="220">
        <f>'HK1'!J61</f>
        <v>5</v>
      </c>
      <c r="I62" s="221">
        <f>'HK1'!M61</f>
        <v>8</v>
      </c>
      <c r="J62" s="221">
        <f>'HK1'!P61</f>
        <v>6</v>
      </c>
      <c r="K62" s="221">
        <f>'HK1'!S61</f>
        <v>8</v>
      </c>
      <c r="L62" s="222">
        <f>'HK1'!V61</f>
        <v>4</v>
      </c>
      <c r="M62" s="221">
        <f>'HK1'!Y61</f>
        <v>5</v>
      </c>
      <c r="N62" s="221">
        <f>'HK2'!J61</f>
        <v>7</v>
      </c>
      <c r="O62" s="221">
        <f>'HK2'!M61</f>
        <v>6</v>
      </c>
      <c r="P62" s="221">
        <f>'HK2'!P61</f>
        <v>6</v>
      </c>
      <c r="Q62" s="221">
        <f>'HK2'!S61</f>
        <v>6</v>
      </c>
      <c r="R62" s="221">
        <f>'HK2'!V61</f>
        <v>5</v>
      </c>
      <c r="S62" s="221">
        <f>'HK2'!Y61</f>
        <v>8</v>
      </c>
      <c r="T62" s="223">
        <f>ROUND(SUMPRODUCT(H62:S62,$H$9:$S$9)/SUMIF($H62:$S62,"&lt;&gt;M",H$9:$S$9),2)</f>
        <v>6.14</v>
      </c>
      <c r="U62" s="219" t="str">
        <f t="shared" si="4"/>
        <v>TB.Khá</v>
      </c>
      <c r="V62" s="219">
        <f t="shared" si="5"/>
        <v>1</v>
      </c>
      <c r="W62" s="219">
        <f t="shared" si="6"/>
        <v>4</v>
      </c>
      <c r="X62" s="219" t="str">
        <f t="shared" si="7"/>
        <v>Học tiếp</v>
      </c>
      <c r="Z62" s="193"/>
      <c r="AA62" s="179"/>
    </row>
    <row r="63" spans="1:27" s="216" customFormat="1" ht="19.5" customHeight="1">
      <c r="A63" s="226">
        <v>54</v>
      </c>
      <c r="B63" s="104" t="s">
        <v>236</v>
      </c>
      <c r="C63" s="105" t="s">
        <v>237</v>
      </c>
      <c r="D63" s="103" t="s">
        <v>235</v>
      </c>
      <c r="E63" s="106" t="s">
        <v>238</v>
      </c>
      <c r="F63" s="103" t="s">
        <v>239</v>
      </c>
      <c r="G63" s="107" t="s">
        <v>17</v>
      </c>
      <c r="H63" s="220">
        <f>'HK1'!J62</f>
        <v>7</v>
      </c>
      <c r="I63" s="221">
        <f>'HK1'!M62</f>
        <v>7</v>
      </c>
      <c r="J63" s="221">
        <f>'HK1'!P62</f>
        <v>8</v>
      </c>
      <c r="K63" s="221">
        <f>'HK1'!S62</f>
        <v>5</v>
      </c>
      <c r="L63" s="222">
        <f>'HK1'!V62</f>
        <v>6</v>
      </c>
      <c r="M63" s="221">
        <f>'HK1'!Y62</f>
        <v>7</v>
      </c>
      <c r="N63" s="221">
        <f>'HK2'!J62</f>
        <v>7</v>
      </c>
      <c r="O63" s="221">
        <f>'HK2'!M62</f>
        <v>7</v>
      </c>
      <c r="P63" s="221">
        <f>'HK2'!P62</f>
        <v>5</v>
      </c>
      <c r="Q63" s="221">
        <f>'HK2'!S62</f>
        <v>5</v>
      </c>
      <c r="R63" s="221">
        <f>'HK2'!V62</f>
        <v>5</v>
      </c>
      <c r="S63" s="221">
        <f>'HK2'!Y62</f>
        <v>8</v>
      </c>
      <c r="T63" s="223">
        <f>ROUND(SUMPRODUCT(H63:S63,$H$9:$S$9)/SUMIF($H63:$S63,"&lt;&gt;M",H$9:$S$9),2)</f>
        <v>6.19</v>
      </c>
      <c r="U63" s="219" t="str">
        <f t="shared" si="4"/>
        <v>TB.Khá</v>
      </c>
      <c r="V63" s="219">
        <f t="shared" si="5"/>
        <v>0</v>
      </c>
      <c r="W63" s="219">
        <f t="shared" si="6"/>
        <v>0</v>
      </c>
      <c r="X63" s="219" t="str">
        <f t="shared" si="7"/>
        <v>Học tiếp</v>
      </c>
      <c r="Z63" s="193"/>
      <c r="AA63" s="179"/>
    </row>
    <row r="64" spans="1:27" s="216" customFormat="1" ht="19.5" customHeight="1">
      <c r="A64" s="219">
        <v>55</v>
      </c>
      <c r="B64" s="104" t="s">
        <v>241</v>
      </c>
      <c r="C64" s="105" t="s">
        <v>242</v>
      </c>
      <c r="D64" s="103" t="s">
        <v>240</v>
      </c>
      <c r="E64" s="106" t="s">
        <v>243</v>
      </c>
      <c r="F64" s="103" t="s">
        <v>244</v>
      </c>
      <c r="G64" s="107" t="s">
        <v>17</v>
      </c>
      <c r="H64" s="220">
        <f>'HK1'!J63</f>
        <v>6</v>
      </c>
      <c r="I64" s="221">
        <f>'HK1'!M63</f>
        <v>6</v>
      </c>
      <c r="J64" s="221">
        <f>'HK1'!P63</f>
        <v>6</v>
      </c>
      <c r="K64" s="221">
        <f>'HK1'!S63</f>
        <v>5</v>
      </c>
      <c r="L64" s="222">
        <f>'HK1'!V63</f>
        <v>8</v>
      </c>
      <c r="M64" s="221">
        <f>'HK1'!Y63</f>
        <v>6</v>
      </c>
      <c r="N64" s="221">
        <f>'HK2'!J63</f>
        <v>7</v>
      </c>
      <c r="O64" s="221">
        <f>'HK2'!M63</f>
        <v>6</v>
      </c>
      <c r="P64" s="221">
        <f>'HK2'!P63</f>
        <v>6</v>
      </c>
      <c r="Q64" s="221">
        <f>'HK2'!S63</f>
        <v>5</v>
      </c>
      <c r="R64" s="221">
        <f>'HK2'!V63</f>
        <v>6</v>
      </c>
      <c r="S64" s="221">
        <f>'HK2'!Y63</f>
        <v>8</v>
      </c>
      <c r="T64" s="223">
        <f>ROUND(SUMPRODUCT(H64:S64,$H$9:$S$9)/SUMIF($H64:$S64,"&lt;&gt;M",H$9:$S$9),2)</f>
        <v>6.07</v>
      </c>
      <c r="U64" s="219" t="str">
        <f t="shared" si="4"/>
        <v>TB.Khá</v>
      </c>
      <c r="V64" s="219">
        <f t="shared" si="5"/>
        <v>0</v>
      </c>
      <c r="W64" s="219">
        <f t="shared" si="6"/>
        <v>0</v>
      </c>
      <c r="X64" s="219" t="str">
        <f t="shared" si="7"/>
        <v>Học tiếp</v>
      </c>
      <c r="Z64" s="193"/>
      <c r="AA64" s="179"/>
    </row>
    <row r="65" spans="1:27" s="216" customFormat="1" ht="19.5" customHeight="1">
      <c r="A65" s="226">
        <v>56</v>
      </c>
      <c r="B65" s="104" t="s">
        <v>246</v>
      </c>
      <c r="C65" s="105" t="s">
        <v>247</v>
      </c>
      <c r="D65" s="103" t="s">
        <v>245</v>
      </c>
      <c r="E65" s="106" t="s">
        <v>248</v>
      </c>
      <c r="F65" s="103" t="s">
        <v>56</v>
      </c>
      <c r="G65" s="107" t="s">
        <v>17</v>
      </c>
      <c r="H65" s="220">
        <f>'HK1'!J64</f>
        <v>5</v>
      </c>
      <c r="I65" s="221">
        <f>'HK1'!M64</f>
        <v>6</v>
      </c>
      <c r="J65" s="221">
        <f>'HK1'!P64</f>
        <v>5</v>
      </c>
      <c r="K65" s="221">
        <f>'HK1'!S64</f>
        <v>5</v>
      </c>
      <c r="L65" s="222">
        <f>'HK1'!V64</f>
        <v>6</v>
      </c>
      <c r="M65" s="221">
        <f>'HK1'!Y64</f>
        <v>5</v>
      </c>
      <c r="N65" s="221">
        <f>'HK2'!J64</f>
        <v>5</v>
      </c>
      <c r="O65" s="221">
        <f>'HK2'!M64</f>
        <v>6</v>
      </c>
      <c r="P65" s="221">
        <f>'HK2'!P64</f>
        <v>6</v>
      </c>
      <c r="Q65" s="221">
        <f>'HK2'!S64</f>
        <v>5</v>
      </c>
      <c r="R65" s="221">
        <f>'HK2'!V64</f>
        <v>5</v>
      </c>
      <c r="S65" s="221">
        <f>'HK2'!Y64</f>
        <v>8</v>
      </c>
      <c r="T65" s="223">
        <f>ROUND(SUMPRODUCT(H65:S65,$H$9:$S$9)/SUMIF($H65:$S65,"&lt;&gt;M",H$9:$S$9),2)</f>
        <v>5.38</v>
      </c>
      <c r="U65" s="219" t="str">
        <f t="shared" si="4"/>
        <v>Trung Bình</v>
      </c>
      <c r="V65" s="219">
        <f t="shared" si="5"/>
        <v>0</v>
      </c>
      <c r="W65" s="219">
        <f t="shared" si="6"/>
        <v>0</v>
      </c>
      <c r="X65" s="219" t="str">
        <f t="shared" si="7"/>
        <v>Học tiếp</v>
      </c>
      <c r="Z65" s="193"/>
      <c r="AA65" s="179"/>
    </row>
    <row r="66" spans="1:27" s="216" customFormat="1" ht="19.5" customHeight="1">
      <c r="A66" s="219">
        <v>57</v>
      </c>
      <c r="B66" s="104" t="s">
        <v>250</v>
      </c>
      <c r="C66" s="105" t="s">
        <v>251</v>
      </c>
      <c r="D66" s="103" t="s">
        <v>249</v>
      </c>
      <c r="E66" s="106" t="s">
        <v>252</v>
      </c>
      <c r="F66" s="103" t="s">
        <v>94</v>
      </c>
      <c r="G66" s="107" t="s">
        <v>17</v>
      </c>
      <c r="H66" s="220">
        <f>'HK1'!J65</f>
        <v>6</v>
      </c>
      <c r="I66" s="221">
        <f>'HK1'!M65</f>
        <v>6</v>
      </c>
      <c r="J66" s="221">
        <f>'HK1'!P65</f>
        <v>7</v>
      </c>
      <c r="K66" s="221">
        <f>'HK1'!S65</f>
        <v>6</v>
      </c>
      <c r="L66" s="222">
        <f>'HK1'!V65</f>
        <v>8</v>
      </c>
      <c r="M66" s="221">
        <f>'HK1'!Y65</f>
        <v>6</v>
      </c>
      <c r="N66" s="221">
        <f>'HK2'!J65</f>
        <v>6</v>
      </c>
      <c r="O66" s="221">
        <f>'HK2'!M65</f>
        <v>6</v>
      </c>
      <c r="P66" s="221">
        <f>'HK2'!P65</f>
        <v>6</v>
      </c>
      <c r="Q66" s="221">
        <f>'HK2'!S65</f>
        <v>6</v>
      </c>
      <c r="R66" s="221">
        <f>'HK2'!V65</f>
        <v>5</v>
      </c>
      <c r="S66" s="221">
        <f>'HK2'!Y65</f>
        <v>6</v>
      </c>
      <c r="T66" s="223">
        <f>ROUND(SUMPRODUCT(H66:S66,$H$9:$S$9)/SUMIF($H66:$S66,"&lt;&gt;M",H$9:$S$9),2)</f>
        <v>6.21</v>
      </c>
      <c r="U66" s="219" t="str">
        <f t="shared" si="4"/>
        <v>TB.Khá</v>
      </c>
      <c r="V66" s="219">
        <f t="shared" si="5"/>
        <v>0</v>
      </c>
      <c r="W66" s="219">
        <f t="shared" si="6"/>
        <v>0</v>
      </c>
      <c r="X66" s="219" t="str">
        <f t="shared" si="7"/>
        <v>Học tiếp</v>
      </c>
      <c r="Z66" s="193"/>
      <c r="AA66" s="179"/>
    </row>
    <row r="67" spans="1:27" s="216" customFormat="1" ht="19.5" customHeight="1">
      <c r="A67" s="226">
        <v>58</v>
      </c>
      <c r="B67" s="104" t="s">
        <v>254</v>
      </c>
      <c r="C67" s="105" t="s">
        <v>255</v>
      </c>
      <c r="D67" s="103" t="s">
        <v>253</v>
      </c>
      <c r="E67" s="106" t="s">
        <v>256</v>
      </c>
      <c r="F67" s="103" t="s">
        <v>257</v>
      </c>
      <c r="G67" s="107" t="s">
        <v>17</v>
      </c>
      <c r="H67" s="220">
        <f>'HK1'!J66</f>
        <v>6</v>
      </c>
      <c r="I67" s="221">
        <f>'HK1'!M66</f>
        <v>7</v>
      </c>
      <c r="J67" s="221">
        <f>'HK1'!P66</f>
        <v>6</v>
      </c>
      <c r="K67" s="221">
        <f>'HK1'!S66</f>
        <v>7</v>
      </c>
      <c r="L67" s="222">
        <f>'HK1'!V66</f>
        <v>5</v>
      </c>
      <c r="M67" s="221">
        <f>'HK1'!Y66</f>
        <v>5</v>
      </c>
      <c r="N67" s="221">
        <f>'HK2'!J66</f>
        <v>6</v>
      </c>
      <c r="O67" s="221">
        <f>'HK2'!M66</f>
        <v>6</v>
      </c>
      <c r="P67" s="221">
        <f>'HK2'!P66</f>
        <v>5</v>
      </c>
      <c r="Q67" s="221">
        <f>'HK2'!S66</f>
        <v>5</v>
      </c>
      <c r="R67" s="221">
        <f>'HK2'!V66</f>
        <v>6</v>
      </c>
      <c r="S67" s="221">
        <f>'HK2'!Y66</f>
        <v>7</v>
      </c>
      <c r="T67" s="223">
        <f>ROUND(SUMPRODUCT(H67:S67,$H$9:$S$9)/SUMIF($H67:$S67,"&lt;&gt;M",H$9:$S$9),2)</f>
        <v>5.88</v>
      </c>
      <c r="U67" s="219" t="str">
        <f t="shared" si="4"/>
        <v>Trung Bình</v>
      </c>
      <c r="V67" s="219">
        <f t="shared" si="5"/>
        <v>0</v>
      </c>
      <c r="W67" s="219">
        <f t="shared" si="6"/>
        <v>0</v>
      </c>
      <c r="X67" s="219" t="str">
        <f t="shared" si="7"/>
        <v>Học tiếp</v>
      </c>
      <c r="Z67" s="193"/>
      <c r="AA67" s="179"/>
    </row>
    <row r="68" spans="1:27" s="216" customFormat="1" ht="19.5" customHeight="1">
      <c r="A68" s="219">
        <v>59</v>
      </c>
      <c r="B68" s="104" t="s">
        <v>259</v>
      </c>
      <c r="C68" s="105" t="s">
        <v>255</v>
      </c>
      <c r="D68" s="103" t="s">
        <v>258</v>
      </c>
      <c r="E68" s="106" t="s">
        <v>59</v>
      </c>
      <c r="F68" s="103" t="s">
        <v>39</v>
      </c>
      <c r="G68" s="107" t="s">
        <v>17</v>
      </c>
      <c r="H68" s="220">
        <f>'HK1'!J67</f>
        <v>6</v>
      </c>
      <c r="I68" s="221">
        <f>'HK1'!M67</f>
        <v>6</v>
      </c>
      <c r="J68" s="221">
        <f>'HK1'!P67</f>
        <v>5</v>
      </c>
      <c r="K68" s="221">
        <f>'HK1'!S67</f>
        <v>5</v>
      </c>
      <c r="L68" s="222">
        <f>'HK1'!V67</f>
        <v>6</v>
      </c>
      <c r="M68" s="221">
        <f>'HK1'!Y67</f>
        <v>5</v>
      </c>
      <c r="N68" s="221">
        <f>'HK2'!J67</f>
        <v>0</v>
      </c>
      <c r="O68" s="221">
        <f>'HK2'!M67</f>
        <v>0</v>
      </c>
      <c r="P68" s="221">
        <f>'HK2'!P67</f>
        <v>0</v>
      </c>
      <c r="Q68" s="221">
        <f>'HK2'!S67</f>
        <v>0</v>
      </c>
      <c r="R68" s="221">
        <f>'HK2'!V67</f>
        <v>0</v>
      </c>
      <c r="S68" s="221">
        <f>'HK2'!Y67</f>
        <v>8</v>
      </c>
      <c r="T68" s="223">
        <f>ROUND(SUMPRODUCT(H68:S68,$H$9:$S$9)/SUMIF($H68:$S68,"&lt;&gt;M",H$9:$S$9),2)</f>
        <v>2.64</v>
      </c>
      <c r="U68" s="219" t="str">
        <f t="shared" si="4"/>
        <v>Kém</v>
      </c>
      <c r="V68" s="219">
        <f t="shared" si="5"/>
        <v>5</v>
      </c>
      <c r="W68" s="219">
        <f t="shared" si="6"/>
        <v>22</v>
      </c>
      <c r="X68" s="302" t="str">
        <f t="shared" si="7"/>
        <v>Thôi học</v>
      </c>
      <c r="Z68" s="193"/>
      <c r="AA68" s="179"/>
    </row>
    <row r="69" spans="1:27" s="216" customFormat="1" ht="19.5" customHeight="1">
      <c r="A69" s="226">
        <v>60</v>
      </c>
      <c r="B69" s="104" t="s">
        <v>261</v>
      </c>
      <c r="C69" s="105" t="s">
        <v>262</v>
      </c>
      <c r="D69" s="103" t="s">
        <v>260</v>
      </c>
      <c r="E69" s="106" t="s">
        <v>263</v>
      </c>
      <c r="F69" s="103" t="s">
        <v>56</v>
      </c>
      <c r="G69" s="107" t="s">
        <v>17</v>
      </c>
      <c r="H69" s="220">
        <f>'HK1'!J68</f>
        <v>3</v>
      </c>
      <c r="I69" s="221">
        <f>'HK1'!M68</f>
        <v>6</v>
      </c>
      <c r="J69" s="221">
        <f>'HK1'!P68</f>
        <v>3</v>
      </c>
      <c r="K69" s="221">
        <f>'HK1'!S68</f>
        <v>5</v>
      </c>
      <c r="L69" s="222">
        <f>'HK1'!V68</f>
        <v>5</v>
      </c>
      <c r="M69" s="221">
        <f>'HK1'!Y68</f>
        <v>5</v>
      </c>
      <c r="N69" s="221">
        <f>'HK2'!J68</f>
        <v>4</v>
      </c>
      <c r="O69" s="221">
        <f>'HK2'!M68</f>
        <v>4</v>
      </c>
      <c r="P69" s="221">
        <f>'HK2'!P68</f>
        <v>5</v>
      </c>
      <c r="Q69" s="221">
        <f>'HK2'!S68</f>
        <v>5</v>
      </c>
      <c r="R69" s="221">
        <f>'HK2'!V68</f>
        <v>5</v>
      </c>
      <c r="S69" s="221">
        <f>'HK2'!Y68</f>
        <v>8</v>
      </c>
      <c r="T69" s="223">
        <f>ROUND(SUMPRODUCT(H69:S69,$H$9:$S$9)/SUMIF($H69:$S69,"&lt;&gt;M",H$9:$S$9),2)</f>
        <v>4.45</v>
      </c>
      <c r="U69" s="219" t="str">
        <f t="shared" si="4"/>
        <v>Yếu</v>
      </c>
      <c r="V69" s="219">
        <f t="shared" si="5"/>
        <v>4</v>
      </c>
      <c r="W69" s="219">
        <f t="shared" si="6"/>
        <v>18</v>
      </c>
      <c r="X69" s="302" t="str">
        <f t="shared" si="7"/>
        <v>Ngừng học</v>
      </c>
      <c r="Z69" s="193"/>
      <c r="AA69" s="179"/>
    </row>
    <row r="70" spans="1:27" s="216" customFormat="1" ht="19.5" customHeight="1">
      <c r="A70" s="219">
        <v>61</v>
      </c>
      <c r="B70" s="104" t="s">
        <v>148</v>
      </c>
      <c r="C70" s="105" t="s">
        <v>265</v>
      </c>
      <c r="D70" s="103" t="s">
        <v>264</v>
      </c>
      <c r="E70" s="106" t="s">
        <v>266</v>
      </c>
      <c r="F70" s="103" t="s">
        <v>80</v>
      </c>
      <c r="G70" s="107" t="s">
        <v>17</v>
      </c>
      <c r="H70" s="220">
        <f>'HK1'!J69</f>
        <v>8</v>
      </c>
      <c r="I70" s="221">
        <f>'HK1'!M69</f>
        <v>7</v>
      </c>
      <c r="J70" s="221">
        <f>'HK1'!P69</f>
        <v>6</v>
      </c>
      <c r="K70" s="221">
        <f>'HK1'!S69</f>
        <v>7</v>
      </c>
      <c r="L70" s="222">
        <f>'HK1'!V69</f>
        <v>8</v>
      </c>
      <c r="M70" s="221">
        <f>'HK1'!Y69</f>
        <v>5</v>
      </c>
      <c r="N70" s="221">
        <f>'HK2'!J69</f>
        <v>7</v>
      </c>
      <c r="O70" s="221">
        <f>'HK2'!M69</f>
        <v>6</v>
      </c>
      <c r="P70" s="221">
        <f>'HK2'!P69</f>
        <v>6</v>
      </c>
      <c r="Q70" s="221">
        <f>'HK2'!S69</f>
        <v>6</v>
      </c>
      <c r="R70" s="221">
        <f>'HK2'!V69</f>
        <v>7</v>
      </c>
      <c r="S70" s="221">
        <f>'HK2'!Y69</f>
        <v>8</v>
      </c>
      <c r="T70" s="223">
        <f>ROUND(SUMPRODUCT(H70:S70,$H$9:$S$9)/SUMIF($H70:$S70,"&lt;&gt;M",H$9:$S$9),2)</f>
        <v>6.76</v>
      </c>
      <c r="U70" s="219" t="str">
        <f t="shared" si="4"/>
        <v>TB.Khá</v>
      </c>
      <c r="V70" s="219">
        <f t="shared" si="5"/>
        <v>0</v>
      </c>
      <c r="W70" s="219">
        <f t="shared" si="6"/>
        <v>0</v>
      </c>
      <c r="X70" s="219" t="str">
        <f t="shared" si="7"/>
        <v>Học tiếp</v>
      </c>
      <c r="Z70" s="193"/>
      <c r="AA70" s="179"/>
    </row>
    <row r="71" spans="1:27" s="216" customFormat="1" ht="19.5" customHeight="1">
      <c r="A71" s="226">
        <v>62</v>
      </c>
      <c r="B71" s="104" t="s">
        <v>268</v>
      </c>
      <c r="C71" s="105" t="s">
        <v>269</v>
      </c>
      <c r="D71" s="103" t="s">
        <v>267</v>
      </c>
      <c r="E71" s="106" t="s">
        <v>270</v>
      </c>
      <c r="F71" s="103" t="s">
        <v>56</v>
      </c>
      <c r="G71" s="107" t="s">
        <v>17</v>
      </c>
      <c r="H71" s="220">
        <f>'HK1'!J70</f>
        <v>5</v>
      </c>
      <c r="I71" s="221">
        <f>'HK1'!M70</f>
        <v>6</v>
      </c>
      <c r="J71" s="221">
        <f>'HK1'!P70</f>
        <v>7</v>
      </c>
      <c r="K71" s="221">
        <f>'HK1'!S70</f>
        <v>5</v>
      </c>
      <c r="L71" s="222">
        <f>'HK1'!V70</f>
        <v>3</v>
      </c>
      <c r="M71" s="221">
        <f>'HK1'!Y70</f>
        <v>0</v>
      </c>
      <c r="N71" s="221">
        <f>'HK2'!J70</f>
        <v>0</v>
      </c>
      <c r="O71" s="221">
        <f>'HK2'!M70</f>
        <v>0</v>
      </c>
      <c r="P71" s="221">
        <f>'HK2'!P70</f>
        <v>2</v>
      </c>
      <c r="Q71" s="221">
        <f>'HK2'!S70</f>
        <v>4</v>
      </c>
      <c r="R71" s="221">
        <f>'HK2'!V70</f>
        <v>0</v>
      </c>
      <c r="S71" s="221">
        <f>'HK2'!Y70</f>
        <v>6</v>
      </c>
      <c r="T71" s="223">
        <f>ROUND(SUMPRODUCT(H71:S71,$H$9:$S$9)/SUMIF($H71:$S71,"&lt;&gt;M",H$9:$S$9),2)</f>
        <v>3.12</v>
      </c>
      <c r="U71" s="219" t="str">
        <f t="shared" si="4"/>
        <v>Kém</v>
      </c>
      <c r="V71" s="219">
        <f t="shared" si="5"/>
        <v>7</v>
      </c>
      <c r="W71" s="219">
        <f t="shared" si="6"/>
        <v>26</v>
      </c>
      <c r="X71" s="302" t="str">
        <f t="shared" si="7"/>
        <v>Thôi học</v>
      </c>
      <c r="Z71" s="193"/>
      <c r="AA71" s="179"/>
    </row>
    <row r="72" spans="1:27" s="216" customFormat="1" ht="19.5" customHeight="1">
      <c r="A72" s="219">
        <v>63</v>
      </c>
      <c r="B72" s="104" t="s">
        <v>272</v>
      </c>
      <c r="C72" s="105" t="s">
        <v>273</v>
      </c>
      <c r="D72" s="103" t="s">
        <v>271</v>
      </c>
      <c r="E72" s="106" t="s">
        <v>274</v>
      </c>
      <c r="F72" s="103" t="s">
        <v>275</v>
      </c>
      <c r="G72" s="107" t="s">
        <v>74</v>
      </c>
      <c r="H72" s="220">
        <f>'HK1'!J71</f>
        <v>6</v>
      </c>
      <c r="I72" s="221">
        <f>'HK1'!M71</f>
        <v>7</v>
      </c>
      <c r="J72" s="221">
        <f>'HK1'!P71</f>
        <v>6</v>
      </c>
      <c r="K72" s="221">
        <f>'HK1'!S71</f>
        <v>6</v>
      </c>
      <c r="L72" s="222">
        <f>'HK1'!V71</f>
        <v>7</v>
      </c>
      <c r="M72" s="221">
        <f>'HK1'!Y71</f>
        <v>8</v>
      </c>
      <c r="N72" s="221">
        <f>'HK2'!J71</f>
        <v>7</v>
      </c>
      <c r="O72" s="221">
        <f>'HK2'!M71</f>
        <v>7</v>
      </c>
      <c r="P72" s="221">
        <f>'HK2'!P71</f>
        <v>9</v>
      </c>
      <c r="Q72" s="221">
        <f>'HK2'!S71</f>
        <v>5</v>
      </c>
      <c r="R72" s="221">
        <f>'HK2'!V71</f>
        <v>7</v>
      </c>
      <c r="S72" s="221">
        <f>'HK2'!Y71</f>
        <v>7</v>
      </c>
      <c r="T72" s="223">
        <f>ROUND(SUMPRODUCT(H72:S72,$H$9:$S$9)/SUMIF($H72:$S72,"&lt;&gt;M",H$9:$S$9),2)</f>
        <v>6.64</v>
      </c>
      <c r="U72" s="219" t="str">
        <f t="shared" si="4"/>
        <v>TB.Khá</v>
      </c>
      <c r="V72" s="219">
        <f t="shared" si="5"/>
        <v>0</v>
      </c>
      <c r="W72" s="219">
        <f t="shared" si="6"/>
        <v>0</v>
      </c>
      <c r="X72" s="219" t="str">
        <f t="shared" si="7"/>
        <v>Học tiếp</v>
      </c>
      <c r="Z72" s="193"/>
      <c r="AA72" s="179"/>
    </row>
    <row r="73" spans="1:27" s="216" customFormat="1" ht="19.5" customHeight="1">
      <c r="A73" s="226">
        <v>64</v>
      </c>
      <c r="B73" s="104" t="s">
        <v>277</v>
      </c>
      <c r="C73" s="105" t="s">
        <v>278</v>
      </c>
      <c r="D73" s="103" t="s">
        <v>276</v>
      </c>
      <c r="E73" s="106" t="s">
        <v>279</v>
      </c>
      <c r="F73" s="103" t="s">
        <v>167</v>
      </c>
      <c r="G73" s="107" t="s">
        <v>17</v>
      </c>
      <c r="H73" s="220">
        <f>'HK1'!J72</f>
        <v>7</v>
      </c>
      <c r="I73" s="221">
        <f>'HK1'!M72</f>
        <v>7</v>
      </c>
      <c r="J73" s="221">
        <f>'HK1'!P72</f>
        <v>7</v>
      </c>
      <c r="K73" s="221">
        <f>'HK1'!S72</f>
        <v>6</v>
      </c>
      <c r="L73" s="222">
        <f>'HK1'!V72</f>
        <v>5</v>
      </c>
      <c r="M73" s="221">
        <f>'HK1'!Y72</f>
        <v>5</v>
      </c>
      <c r="N73" s="221">
        <f>'HK2'!J72</f>
        <v>4</v>
      </c>
      <c r="O73" s="221">
        <f>'HK2'!M72</f>
        <v>6</v>
      </c>
      <c r="P73" s="221">
        <f>'HK2'!P72</f>
        <v>5</v>
      </c>
      <c r="Q73" s="221">
        <f>'HK2'!S72</f>
        <v>5</v>
      </c>
      <c r="R73" s="221">
        <f>'HK2'!V72</f>
        <v>8</v>
      </c>
      <c r="S73" s="221">
        <f>'HK2'!Y72</f>
        <v>8</v>
      </c>
      <c r="T73" s="223">
        <f>ROUND(SUMPRODUCT(H73:S73,$H$9:$S$9)/SUMIF($H73:$S73,"&lt;&gt;M",H$9:$S$9),2)</f>
        <v>5.86</v>
      </c>
      <c r="U73" s="219" t="str">
        <f t="shared" si="4"/>
        <v>Trung Bình</v>
      </c>
      <c r="V73" s="219">
        <f t="shared" si="5"/>
        <v>1</v>
      </c>
      <c r="W73" s="219">
        <f t="shared" si="6"/>
        <v>5</v>
      </c>
      <c r="X73" s="219" t="str">
        <f t="shared" si="7"/>
        <v>Học tiếp</v>
      </c>
      <c r="Z73" s="193"/>
      <c r="AA73" s="179"/>
    </row>
    <row r="74" spans="1:27" s="216" customFormat="1" ht="19.5" customHeight="1">
      <c r="A74" s="219">
        <v>65</v>
      </c>
      <c r="B74" s="104" t="s">
        <v>259</v>
      </c>
      <c r="C74" s="105" t="s">
        <v>281</v>
      </c>
      <c r="D74" s="103" t="s">
        <v>280</v>
      </c>
      <c r="E74" s="106" t="s">
        <v>282</v>
      </c>
      <c r="F74" s="103" t="s">
        <v>283</v>
      </c>
      <c r="G74" s="107" t="s">
        <v>17</v>
      </c>
      <c r="H74" s="220">
        <f>'HK1'!J73</f>
        <v>7</v>
      </c>
      <c r="I74" s="221">
        <f>'HK1'!M73</f>
        <v>7</v>
      </c>
      <c r="J74" s="221">
        <f>'HK1'!P73</f>
        <v>8</v>
      </c>
      <c r="K74" s="221">
        <f>'HK1'!S73</f>
        <v>7</v>
      </c>
      <c r="L74" s="222">
        <f>'HK1'!V73</f>
        <v>4</v>
      </c>
      <c r="M74" s="221">
        <f>'HK1'!Y73</f>
        <v>5</v>
      </c>
      <c r="N74" s="221">
        <f>'HK2'!J73</f>
        <v>5</v>
      </c>
      <c r="O74" s="221">
        <f>'HK2'!M73</f>
        <v>7</v>
      </c>
      <c r="P74" s="221">
        <f>'HK2'!P73</f>
        <v>5</v>
      </c>
      <c r="Q74" s="221">
        <f>'HK2'!S73</f>
        <v>6</v>
      </c>
      <c r="R74" s="221">
        <f>'HK2'!V73</f>
        <v>5</v>
      </c>
      <c r="S74" s="221">
        <f>'HK2'!Y73</f>
        <v>5</v>
      </c>
      <c r="T74" s="223">
        <f>ROUND(SUMPRODUCT(H74:S74,$H$9:$S$9)/SUMIF($H74:$S74,"&lt;&gt;M",H$9:$S$9),2)</f>
        <v>6.12</v>
      </c>
      <c r="U74" s="219" t="str">
        <f t="shared" si="4"/>
        <v>TB.Khá</v>
      </c>
      <c r="V74" s="219">
        <f aca="true" t="shared" si="8" ref="V74:V81">COUNTIF(H74:S74,"&lt;5")</f>
        <v>1</v>
      </c>
      <c r="W74" s="219">
        <f aca="true" t="shared" si="9" ref="W74:W81">SUMIF(H74:S74,"&lt;5",$H$9:$S$9)</f>
        <v>4</v>
      </c>
      <c r="X74" s="219" t="str">
        <f aca="true" t="shared" si="10" ref="X74:X81">IF(AND(T74&gt;=5,W74&lt;=25),"Học tiếp",IF(T74&lt;3.5,"Thôi học","Ngừng học"))</f>
        <v>Học tiếp</v>
      </c>
      <c r="Z74" s="193"/>
      <c r="AA74" s="179"/>
    </row>
    <row r="75" spans="1:27" s="216" customFormat="1" ht="19.5" customHeight="1">
      <c r="A75" s="226">
        <v>66</v>
      </c>
      <c r="B75" s="104" t="s">
        <v>285</v>
      </c>
      <c r="C75" s="105" t="s">
        <v>286</v>
      </c>
      <c r="D75" s="103" t="s">
        <v>284</v>
      </c>
      <c r="E75" s="106" t="s">
        <v>287</v>
      </c>
      <c r="F75" s="103" t="s">
        <v>257</v>
      </c>
      <c r="G75" s="107" t="s">
        <v>17</v>
      </c>
      <c r="H75" s="220">
        <f>'HK1'!J74</f>
        <v>5</v>
      </c>
      <c r="I75" s="221">
        <f>'HK1'!M74</f>
        <v>6</v>
      </c>
      <c r="J75" s="221">
        <f>'HK1'!P74</f>
        <v>5</v>
      </c>
      <c r="K75" s="221">
        <f>'HK1'!S74</f>
        <v>7</v>
      </c>
      <c r="L75" s="222">
        <f>'HK1'!V74</f>
        <v>6</v>
      </c>
      <c r="M75" s="221">
        <f>'HK1'!Y74</f>
        <v>6</v>
      </c>
      <c r="N75" s="221">
        <f>'HK2'!J74</f>
        <v>5</v>
      </c>
      <c r="O75" s="221">
        <f>'HK2'!M74</f>
        <v>6</v>
      </c>
      <c r="P75" s="221">
        <f>'HK2'!P74</f>
        <v>5</v>
      </c>
      <c r="Q75" s="221">
        <f>'HK2'!S74</f>
        <v>5</v>
      </c>
      <c r="R75" s="221">
        <f>'HK2'!V74</f>
        <v>7</v>
      </c>
      <c r="S75" s="221">
        <f>'HK2'!Y74</f>
        <v>8</v>
      </c>
      <c r="T75" s="223">
        <f>ROUND(SUMPRODUCT(H75:S75,$H$9:$S$9)/SUMIF($H75:$S75,"&lt;&gt;M",H$9:$S$9),2)</f>
        <v>5.67</v>
      </c>
      <c r="U75" s="219" t="str">
        <f t="shared" si="4"/>
        <v>Trung Bình</v>
      </c>
      <c r="V75" s="219">
        <f t="shared" si="8"/>
        <v>0</v>
      </c>
      <c r="W75" s="219">
        <f t="shared" si="9"/>
        <v>0</v>
      </c>
      <c r="X75" s="219" t="str">
        <f t="shared" si="10"/>
        <v>Học tiếp</v>
      </c>
      <c r="Z75" s="193"/>
      <c r="AA75" s="179"/>
    </row>
    <row r="76" spans="1:27" s="216" customFormat="1" ht="19.5" customHeight="1">
      <c r="A76" s="219">
        <v>67</v>
      </c>
      <c r="B76" s="104" t="s">
        <v>289</v>
      </c>
      <c r="C76" s="105" t="s">
        <v>290</v>
      </c>
      <c r="D76" s="103" t="s">
        <v>288</v>
      </c>
      <c r="E76" s="106" t="s">
        <v>291</v>
      </c>
      <c r="F76" s="103" t="s">
        <v>39</v>
      </c>
      <c r="G76" s="107" t="s">
        <v>17</v>
      </c>
      <c r="H76" s="220">
        <f>'HK1'!J75</f>
        <v>7</v>
      </c>
      <c r="I76" s="221">
        <f>'HK1'!M75</f>
        <v>6</v>
      </c>
      <c r="J76" s="221">
        <f>'HK1'!P75</f>
        <v>6</v>
      </c>
      <c r="K76" s="221">
        <f>'HK1'!S75</f>
        <v>5</v>
      </c>
      <c r="L76" s="222">
        <f>'HK1'!V75</f>
        <v>5</v>
      </c>
      <c r="M76" s="221">
        <f>'HK1'!Y75</f>
        <v>6</v>
      </c>
      <c r="N76" s="221">
        <f>'HK2'!J75</f>
        <v>6</v>
      </c>
      <c r="O76" s="221">
        <f>'HK2'!M75</f>
        <v>5</v>
      </c>
      <c r="P76" s="221">
        <f>'HK2'!P75</f>
        <v>7</v>
      </c>
      <c r="Q76" s="221">
        <f>'HK2'!S75</f>
        <v>5</v>
      </c>
      <c r="R76" s="221">
        <f>'HK2'!V75</f>
        <v>6</v>
      </c>
      <c r="S76" s="221">
        <f>'HK2'!Y75</f>
        <v>10</v>
      </c>
      <c r="T76" s="223">
        <f>ROUND(SUMPRODUCT(H76:S76,$H$9:$S$9)/SUMIF($H76:$S76,"&lt;&gt;M",H$9:$S$9),2)</f>
        <v>5.74</v>
      </c>
      <c r="U76" s="219" t="str">
        <f t="shared" si="4"/>
        <v>Trung Bình</v>
      </c>
      <c r="V76" s="219">
        <f t="shared" si="8"/>
        <v>0</v>
      </c>
      <c r="W76" s="219">
        <f t="shared" si="9"/>
        <v>0</v>
      </c>
      <c r="X76" s="219" t="str">
        <f t="shared" si="10"/>
        <v>Học tiếp</v>
      </c>
      <c r="Z76" s="193"/>
      <c r="AA76" s="179"/>
    </row>
    <row r="77" spans="1:27" s="216" customFormat="1" ht="19.5" customHeight="1">
      <c r="A77" s="226">
        <v>68</v>
      </c>
      <c r="B77" s="104" t="s">
        <v>293</v>
      </c>
      <c r="C77" s="105" t="s">
        <v>290</v>
      </c>
      <c r="D77" s="103" t="s">
        <v>292</v>
      </c>
      <c r="E77" s="106" t="s">
        <v>294</v>
      </c>
      <c r="F77" s="103" t="s">
        <v>275</v>
      </c>
      <c r="G77" s="107" t="s">
        <v>17</v>
      </c>
      <c r="H77" s="220">
        <f>'HK1'!J76</f>
        <v>7</v>
      </c>
      <c r="I77" s="221">
        <f>'HK1'!M76</f>
        <v>6</v>
      </c>
      <c r="J77" s="221">
        <f>'HK1'!P76</f>
        <v>6</v>
      </c>
      <c r="K77" s="221">
        <f>'HK1'!S76</f>
        <v>7</v>
      </c>
      <c r="L77" s="222">
        <f>'HK1'!V76</f>
        <v>4</v>
      </c>
      <c r="M77" s="221">
        <f>'HK1'!Y76</f>
        <v>6</v>
      </c>
      <c r="N77" s="221">
        <f>'HK2'!J76</f>
        <v>6</v>
      </c>
      <c r="O77" s="221">
        <f>'HK2'!M76</f>
        <v>4</v>
      </c>
      <c r="P77" s="221">
        <f>'HK2'!P76</f>
        <v>5</v>
      </c>
      <c r="Q77" s="221">
        <f>'HK2'!S76</f>
        <v>5</v>
      </c>
      <c r="R77" s="221">
        <f>'HK2'!V76</f>
        <v>5</v>
      </c>
      <c r="S77" s="221">
        <f>'HK2'!Y76</f>
        <v>8</v>
      </c>
      <c r="T77" s="245">
        <f>ROUND(SUMPRODUCT(H77:S77,$H$9:$S$9)/SUMIF($H77:$S77,"&lt;&gt;M",H$9:$S$9),2)</f>
        <v>5.5</v>
      </c>
      <c r="U77" s="246" t="str">
        <f t="shared" si="4"/>
        <v>Trung Bình</v>
      </c>
      <c r="V77" s="246">
        <f t="shared" si="8"/>
        <v>2</v>
      </c>
      <c r="W77" s="246">
        <f t="shared" si="9"/>
        <v>9</v>
      </c>
      <c r="X77" s="246" t="str">
        <f t="shared" si="10"/>
        <v>Học tiếp</v>
      </c>
      <c r="Z77" s="193"/>
      <c r="AA77" s="179"/>
    </row>
    <row r="78" spans="1:27" s="216" customFormat="1" ht="19.5" customHeight="1">
      <c r="A78" s="219">
        <v>69</v>
      </c>
      <c r="B78" s="104" t="s">
        <v>296</v>
      </c>
      <c r="C78" s="105" t="s">
        <v>297</v>
      </c>
      <c r="D78" s="103" t="s">
        <v>295</v>
      </c>
      <c r="E78" s="106" t="s">
        <v>298</v>
      </c>
      <c r="F78" s="103" t="s">
        <v>19</v>
      </c>
      <c r="G78" s="107" t="s">
        <v>17</v>
      </c>
      <c r="H78" s="220">
        <f>'HK1'!J77</f>
        <v>5</v>
      </c>
      <c r="I78" s="221">
        <f>'HK1'!M77</f>
        <v>5</v>
      </c>
      <c r="J78" s="221">
        <f>'HK1'!P77</f>
        <v>6</v>
      </c>
      <c r="K78" s="221">
        <f>'HK1'!S77</f>
        <v>7</v>
      </c>
      <c r="L78" s="222">
        <f>'HK1'!V77</f>
        <v>6</v>
      </c>
      <c r="M78" s="221">
        <f>'HK1'!Y77</f>
        <v>7</v>
      </c>
      <c r="N78" s="221">
        <f>'HK2'!J77</f>
        <v>7</v>
      </c>
      <c r="O78" s="221">
        <f>'HK2'!M77</f>
        <v>6</v>
      </c>
      <c r="P78" s="221">
        <f>'HK2'!P77</f>
        <v>5</v>
      </c>
      <c r="Q78" s="221">
        <f>'HK2'!S77</f>
        <v>6</v>
      </c>
      <c r="R78" s="221">
        <f>'HK2'!V77</f>
        <v>6</v>
      </c>
      <c r="S78" s="221">
        <f>'HK2'!Y77</f>
        <v>7</v>
      </c>
      <c r="T78" s="223">
        <f>ROUND(SUMPRODUCT(H78:S78,$H$9:$S$9)/SUMIF($H78:$S78,"&lt;&gt;M",H$9:$S$9),2)</f>
        <v>5.98</v>
      </c>
      <c r="U78" s="219" t="str">
        <f t="shared" si="4"/>
        <v>Trung Bình</v>
      </c>
      <c r="V78" s="219">
        <f t="shared" si="8"/>
        <v>0</v>
      </c>
      <c r="W78" s="219">
        <f t="shared" si="9"/>
        <v>0</v>
      </c>
      <c r="X78" s="219" t="str">
        <f t="shared" si="10"/>
        <v>Học tiếp</v>
      </c>
      <c r="Z78" s="193"/>
      <c r="AA78" s="179"/>
    </row>
    <row r="79" spans="1:27" s="216" customFormat="1" ht="19.5" customHeight="1">
      <c r="A79" s="226">
        <v>70</v>
      </c>
      <c r="B79" s="104" t="s">
        <v>300</v>
      </c>
      <c r="C79" s="105" t="s">
        <v>301</v>
      </c>
      <c r="D79" s="103" t="s">
        <v>299</v>
      </c>
      <c r="E79" s="106" t="s">
        <v>302</v>
      </c>
      <c r="F79" s="103" t="s">
        <v>19</v>
      </c>
      <c r="G79" s="107" t="s">
        <v>74</v>
      </c>
      <c r="H79" s="220">
        <f>'HK1'!J78</f>
        <v>8</v>
      </c>
      <c r="I79" s="221">
        <f>'HK1'!M78</f>
        <v>7</v>
      </c>
      <c r="J79" s="221">
        <f>'HK1'!P78</f>
        <v>5</v>
      </c>
      <c r="K79" s="221">
        <f>'HK1'!S78</f>
        <v>5</v>
      </c>
      <c r="L79" s="222">
        <f>'HK1'!V78</f>
        <v>6</v>
      </c>
      <c r="M79" s="221">
        <f>'HK1'!Y78</f>
        <v>7</v>
      </c>
      <c r="N79" s="221">
        <f>'HK2'!J78</f>
        <v>7</v>
      </c>
      <c r="O79" s="221">
        <f>'HK2'!M78</f>
        <v>7</v>
      </c>
      <c r="P79" s="221">
        <f>'HK2'!P78</f>
        <v>10</v>
      </c>
      <c r="Q79" s="221">
        <f>'HK2'!S78</f>
        <v>5</v>
      </c>
      <c r="R79" s="221">
        <f>'HK2'!V78</f>
        <v>6</v>
      </c>
      <c r="S79" s="221">
        <f>'HK2'!Y78</f>
        <v>7</v>
      </c>
      <c r="T79" s="223">
        <f>ROUND(SUMPRODUCT(H79:S79,$H$9:$S$9)/SUMIF($H79:$S79,"&lt;&gt;M",H$9:$S$9),2)</f>
        <v>6.55</v>
      </c>
      <c r="U79" s="219" t="str">
        <f t="shared" si="4"/>
        <v>TB.Khá</v>
      </c>
      <c r="V79" s="219">
        <f t="shared" si="8"/>
        <v>0</v>
      </c>
      <c r="W79" s="219">
        <f t="shared" si="9"/>
        <v>0</v>
      </c>
      <c r="X79" s="219" t="str">
        <f t="shared" si="10"/>
        <v>Học tiếp</v>
      </c>
      <c r="Z79" s="193"/>
      <c r="AA79" s="179"/>
    </row>
    <row r="80" spans="1:27" s="216" customFormat="1" ht="19.5" customHeight="1">
      <c r="A80" s="219">
        <v>71</v>
      </c>
      <c r="B80" s="104" t="s">
        <v>304</v>
      </c>
      <c r="C80" s="105" t="s">
        <v>305</v>
      </c>
      <c r="D80" s="103" t="s">
        <v>303</v>
      </c>
      <c r="E80" s="106" t="s">
        <v>306</v>
      </c>
      <c r="F80" s="103" t="s">
        <v>257</v>
      </c>
      <c r="G80" s="107" t="s">
        <v>17</v>
      </c>
      <c r="H80" s="220">
        <f>'HK1'!J79</f>
        <v>6</v>
      </c>
      <c r="I80" s="221">
        <f>'HK1'!M79</f>
        <v>7</v>
      </c>
      <c r="J80" s="221">
        <f>'HK1'!P79</f>
        <v>5</v>
      </c>
      <c r="K80" s="221">
        <f>'HK1'!S79</f>
        <v>6</v>
      </c>
      <c r="L80" s="222">
        <f>'HK1'!V79</f>
        <v>6</v>
      </c>
      <c r="M80" s="221">
        <f>'HK1'!Y79</f>
        <v>7</v>
      </c>
      <c r="N80" s="221">
        <f>'HK2'!J79</f>
        <v>5</v>
      </c>
      <c r="O80" s="221">
        <f>'HK2'!M79</f>
        <v>7</v>
      </c>
      <c r="P80" s="221">
        <f>'HK2'!P79</f>
        <v>5</v>
      </c>
      <c r="Q80" s="221">
        <f>'HK2'!S79</f>
        <v>5</v>
      </c>
      <c r="R80" s="221">
        <f>'HK2'!V79</f>
        <v>6</v>
      </c>
      <c r="S80" s="221">
        <f>'HK2'!Y79</f>
        <v>8</v>
      </c>
      <c r="T80" s="223">
        <f>ROUND(SUMPRODUCT(H80:S80,$H$9:$S$9)/SUMIF($H80:$S80,"&lt;&gt;M",H$9:$S$9),2)</f>
        <v>5.76</v>
      </c>
      <c r="U80" s="219" t="str">
        <f t="shared" si="4"/>
        <v>Trung Bình</v>
      </c>
      <c r="V80" s="219">
        <f t="shared" si="8"/>
        <v>0</v>
      </c>
      <c r="W80" s="219">
        <f t="shared" si="9"/>
        <v>0</v>
      </c>
      <c r="X80" s="219" t="str">
        <f t="shared" si="10"/>
        <v>Học tiếp</v>
      </c>
      <c r="Z80" s="193"/>
      <c r="AA80" s="179"/>
    </row>
    <row r="81" spans="1:27" s="216" customFormat="1" ht="19.5" customHeight="1">
      <c r="A81" s="229">
        <v>72</v>
      </c>
      <c r="B81" s="104" t="s">
        <v>308</v>
      </c>
      <c r="C81" s="105" t="s">
        <v>309</v>
      </c>
      <c r="D81" s="103" t="s">
        <v>307</v>
      </c>
      <c r="E81" s="106" t="s">
        <v>310</v>
      </c>
      <c r="F81" s="103" t="s">
        <v>139</v>
      </c>
      <c r="G81" s="107" t="s">
        <v>17</v>
      </c>
      <c r="H81" s="220">
        <f>'HK1'!J80</f>
        <v>7</v>
      </c>
      <c r="I81" s="221">
        <f>'HK1'!M80</f>
        <v>6</v>
      </c>
      <c r="J81" s="221">
        <f>'HK1'!P80</f>
        <v>5</v>
      </c>
      <c r="K81" s="221">
        <f>'HK1'!S80</f>
        <v>7</v>
      </c>
      <c r="L81" s="222">
        <f>'HK1'!V80</f>
        <v>5</v>
      </c>
      <c r="M81" s="221">
        <f>'HK1'!Y80</f>
        <v>5</v>
      </c>
      <c r="N81" s="221">
        <f>'HK2'!J80</f>
        <v>7</v>
      </c>
      <c r="O81" s="221">
        <f>'HK2'!M80</f>
        <v>7</v>
      </c>
      <c r="P81" s="221">
        <f>'HK2'!P80</f>
        <v>8</v>
      </c>
      <c r="Q81" s="221">
        <f>'HK2'!S80</f>
        <v>6</v>
      </c>
      <c r="R81" s="221">
        <f>'HK2'!V80</f>
        <v>7</v>
      </c>
      <c r="S81" s="221">
        <f>'HK2'!Y80</f>
        <v>7</v>
      </c>
      <c r="T81" s="243">
        <f>ROUND(SUMPRODUCT(H81:S81,$H$9:$S$9)/SUMIF($H81:$S81,"&lt;&gt;M",H$9:$S$9),2)</f>
        <v>6.52</v>
      </c>
      <c r="U81" s="244" t="str">
        <f t="shared" si="4"/>
        <v>TB.Khá</v>
      </c>
      <c r="V81" s="244">
        <f t="shared" si="8"/>
        <v>0</v>
      </c>
      <c r="W81" s="244">
        <f t="shared" si="9"/>
        <v>0</v>
      </c>
      <c r="X81" s="244" t="str">
        <f t="shared" si="10"/>
        <v>Học tiếp</v>
      </c>
      <c r="Z81" s="193"/>
      <c r="AA81" s="179"/>
    </row>
    <row r="82" spans="1:34" s="231" customFormat="1" ht="19.5" customHeight="1">
      <c r="A82" s="219">
        <v>73</v>
      </c>
      <c r="B82" s="104" t="s">
        <v>312</v>
      </c>
      <c r="C82" s="105" t="s">
        <v>309</v>
      </c>
      <c r="D82" s="103" t="s">
        <v>311</v>
      </c>
      <c r="E82" s="106" t="s">
        <v>313</v>
      </c>
      <c r="F82" s="103" t="s">
        <v>172</v>
      </c>
      <c r="G82" s="107" t="s">
        <v>17</v>
      </c>
      <c r="H82" s="220">
        <f>'HK1'!J81</f>
        <v>6</v>
      </c>
      <c r="I82" s="221">
        <f>'HK1'!M81</f>
        <v>7</v>
      </c>
      <c r="J82" s="221">
        <f>'HK1'!P81</f>
        <v>6</v>
      </c>
      <c r="K82" s="221">
        <f>'HK1'!S81</f>
        <v>6</v>
      </c>
      <c r="L82" s="222">
        <f>'HK1'!V81</f>
        <v>6</v>
      </c>
      <c r="M82" s="221">
        <f>'HK1'!Y81</f>
        <v>5</v>
      </c>
      <c r="N82" s="221">
        <f>'HK2'!J81</f>
        <v>6</v>
      </c>
      <c r="O82" s="221">
        <f>'HK2'!M81</f>
        <v>6</v>
      </c>
      <c r="P82" s="221">
        <f>'HK2'!P81</f>
        <v>6</v>
      </c>
      <c r="Q82" s="221">
        <f>'HK2'!S81</f>
        <v>5</v>
      </c>
      <c r="R82" s="221">
        <f>'HK2'!V81</f>
        <v>6</v>
      </c>
      <c r="S82" s="221">
        <f>'HK2'!Y81</f>
        <v>8</v>
      </c>
      <c r="T82" s="243">
        <f>ROUND(SUMPRODUCT(H82:S82,$H$9:$S$9)/SUMIF($H82:$S82,"&lt;&gt;M",H$9:$S$9),2)</f>
        <v>5.95</v>
      </c>
      <c r="U82" s="244" t="str">
        <f t="shared" si="4"/>
        <v>Trung Bình</v>
      </c>
      <c r="V82" s="244">
        <f aca="true" t="shared" si="11" ref="V82:V92">COUNTIF(H82:S82,"&lt;5")</f>
        <v>0</v>
      </c>
      <c r="W82" s="244">
        <f aca="true" t="shared" si="12" ref="W82:W92">SUMIF(H82:S82,"&lt;5",$H$9:$S$9)</f>
        <v>0</v>
      </c>
      <c r="X82" s="244" t="str">
        <f aca="true" t="shared" si="13" ref="X82:X92">IF(AND(T82&gt;=5,W82&lt;=25),"Học tiếp",IF(T82&lt;3.5,"Thôi học","Ngừng học"))</f>
        <v>Học tiếp</v>
      </c>
      <c r="Y82" s="232"/>
      <c r="Z82" s="193"/>
      <c r="AA82" s="179"/>
      <c r="AB82" s="232"/>
      <c r="AC82" s="232"/>
      <c r="AD82" s="232"/>
      <c r="AE82" s="232"/>
      <c r="AF82" s="232"/>
      <c r="AG82" s="232"/>
      <c r="AH82" s="232"/>
    </row>
    <row r="83" spans="1:27" s="258" customFormat="1" ht="19.5" customHeight="1">
      <c r="A83" s="253">
        <v>74</v>
      </c>
      <c r="B83" s="264" t="s">
        <v>15</v>
      </c>
      <c r="C83" s="265" t="s">
        <v>290</v>
      </c>
      <c r="D83" s="266">
        <v>409160108</v>
      </c>
      <c r="E83" s="267" t="s">
        <v>402</v>
      </c>
      <c r="F83" s="266" t="s">
        <v>39</v>
      </c>
      <c r="G83" s="247" t="s">
        <v>17</v>
      </c>
      <c r="H83" s="248">
        <f>'HK1'!J82</f>
        <v>1</v>
      </c>
      <c r="I83" s="230">
        <f>'HK1'!M82</f>
        <v>5</v>
      </c>
      <c r="J83" s="230">
        <f>'HK1'!P82</f>
        <v>4</v>
      </c>
      <c r="K83" s="230">
        <f>'HK1'!S82</f>
        <v>4</v>
      </c>
      <c r="L83" s="230">
        <f>'HK1'!V82</f>
        <v>2</v>
      </c>
      <c r="M83" s="230">
        <f>'HK1'!Y82</f>
        <v>9</v>
      </c>
      <c r="N83" s="230">
        <f>'HK2'!J82</f>
        <v>5</v>
      </c>
      <c r="O83" s="230">
        <f>'HK2'!M82</f>
        <v>5</v>
      </c>
      <c r="P83" s="230">
        <f>'HK2'!P82</f>
        <v>5</v>
      </c>
      <c r="Q83" s="230">
        <f>'HK2'!S82</f>
        <v>4</v>
      </c>
      <c r="R83" s="230">
        <f>'HK2'!V82</f>
        <v>1</v>
      </c>
      <c r="S83" s="230">
        <f>'HK2'!Y82</f>
        <v>9</v>
      </c>
      <c r="T83" s="254">
        <f>ROUND(SUMPRODUCT(H83:S83,$H$9:$S$9)/SUMIF($H83:$S83,"&lt;&gt;M",H$9:$S$9),2)</f>
        <v>3.71</v>
      </c>
      <c r="U83" s="255" t="str">
        <f t="shared" si="4"/>
        <v>Kém</v>
      </c>
      <c r="V83" s="255">
        <f t="shared" si="11"/>
        <v>6</v>
      </c>
      <c r="W83" s="255">
        <f t="shared" si="12"/>
        <v>25</v>
      </c>
      <c r="X83" s="390" t="str">
        <f t="shared" si="13"/>
        <v>Ngừng học</v>
      </c>
      <c r="Y83" s="256"/>
      <c r="Z83" s="256"/>
      <c r="AA83" s="257"/>
    </row>
    <row r="84" spans="1:27" s="258" customFormat="1" ht="19.5" customHeight="1">
      <c r="A84" s="259">
        <v>75</v>
      </c>
      <c r="B84" s="268" t="s">
        <v>316</v>
      </c>
      <c r="C84" s="269" t="s">
        <v>317</v>
      </c>
      <c r="D84" s="270" t="s">
        <v>315</v>
      </c>
      <c r="E84" s="271" t="s">
        <v>371</v>
      </c>
      <c r="F84" s="272" t="s">
        <v>318</v>
      </c>
      <c r="G84" s="260" t="s">
        <v>17</v>
      </c>
      <c r="H84" s="248">
        <f>'HK1'!J114</f>
        <v>0</v>
      </c>
      <c r="I84" s="230">
        <f>'HK1'!M114</f>
        <v>0</v>
      </c>
      <c r="J84" s="230">
        <f>'HK1'!P114</f>
        <v>0</v>
      </c>
      <c r="K84" s="230">
        <f>'HK1'!S114</f>
        <v>0</v>
      </c>
      <c r="L84" s="230">
        <f>'HK1'!V114</f>
        <v>0</v>
      </c>
      <c r="M84" s="230">
        <f>'HK1'!Y114</f>
        <v>0</v>
      </c>
      <c r="N84" s="230">
        <f>'HK2'!J83</f>
        <v>0</v>
      </c>
      <c r="O84" s="230">
        <f>'HK2'!M83</f>
        <v>2</v>
      </c>
      <c r="P84" s="230">
        <f>'HK2'!P83</f>
        <v>5</v>
      </c>
      <c r="Q84" s="230">
        <f>'HK2'!S83</f>
        <v>0</v>
      </c>
      <c r="R84" s="230">
        <f>'HK2'!V83</f>
        <v>3</v>
      </c>
      <c r="S84" s="230">
        <f>'HK2'!Y83</f>
        <v>9</v>
      </c>
      <c r="T84" s="254">
        <f>ROUND(SUMPRODUCT(H84:S84,$H$9:$S$9)/SUMIF($H84:$S84,"&lt;&gt;M",H$9:$S$9),2)</f>
        <v>0.93</v>
      </c>
      <c r="U84" s="255" t="str">
        <f t="shared" si="4"/>
        <v>Kém</v>
      </c>
      <c r="V84" s="255">
        <f t="shared" si="11"/>
        <v>10</v>
      </c>
      <c r="W84" s="255">
        <f t="shared" si="12"/>
        <v>38</v>
      </c>
      <c r="X84" s="390" t="str">
        <f t="shared" si="13"/>
        <v>Thôi học</v>
      </c>
      <c r="Y84" s="256"/>
      <c r="Z84" s="256"/>
      <c r="AA84" s="257"/>
    </row>
    <row r="85" spans="1:27" s="258" customFormat="1" ht="19.5" customHeight="1">
      <c r="A85" s="261">
        <v>76</v>
      </c>
      <c r="B85" s="268" t="s">
        <v>325</v>
      </c>
      <c r="C85" s="269" t="s">
        <v>281</v>
      </c>
      <c r="D85" s="270" t="s">
        <v>324</v>
      </c>
      <c r="E85" s="271" t="s">
        <v>403</v>
      </c>
      <c r="F85" s="272" t="s">
        <v>139</v>
      </c>
      <c r="G85" s="260" t="s">
        <v>17</v>
      </c>
      <c r="H85" s="248">
        <f>'HK1'!J83</f>
        <v>8</v>
      </c>
      <c r="I85" s="230">
        <f>'HK1'!M83</f>
        <v>6</v>
      </c>
      <c r="J85" s="230">
        <f>'HK1'!P83</f>
        <v>8</v>
      </c>
      <c r="K85" s="230">
        <f>'HK1'!S83</f>
        <v>6</v>
      </c>
      <c r="L85" s="230">
        <f>'HK1'!V83</f>
        <v>6</v>
      </c>
      <c r="M85" s="230">
        <f>'HK1'!Y83</f>
        <v>10</v>
      </c>
      <c r="N85" s="230">
        <f>'HK2'!J84</f>
        <v>5</v>
      </c>
      <c r="O85" s="230">
        <f>'HK2'!M84</f>
        <v>6</v>
      </c>
      <c r="P85" s="230">
        <f>'HK2'!P84</f>
        <v>2</v>
      </c>
      <c r="Q85" s="230">
        <f>'HK2'!S84</f>
        <v>3</v>
      </c>
      <c r="R85" s="230">
        <f>'HK2'!V84</f>
        <v>5</v>
      </c>
      <c r="S85" s="230">
        <f>'HK2'!Y84</f>
        <v>10</v>
      </c>
      <c r="T85" s="254">
        <f>ROUND(SUMPRODUCT(H85:S85,$H$9:$S$9)/SUMIF($H85:$S85,"&lt;&gt;M",H$9:$S$9),2)</f>
        <v>5.45</v>
      </c>
      <c r="U85" s="255" t="str">
        <f t="shared" si="4"/>
        <v>Trung Bình</v>
      </c>
      <c r="V85" s="255">
        <f t="shared" si="11"/>
        <v>2</v>
      </c>
      <c r="W85" s="255">
        <f t="shared" si="12"/>
        <v>9</v>
      </c>
      <c r="X85" s="255" t="str">
        <f t="shared" si="13"/>
        <v>Học tiếp</v>
      </c>
      <c r="Y85" s="256"/>
      <c r="Z85" s="256"/>
      <c r="AA85" s="257"/>
    </row>
    <row r="86" spans="1:27" s="258" customFormat="1" ht="19.5" customHeight="1">
      <c r="A86" s="259">
        <v>77</v>
      </c>
      <c r="B86" s="273" t="s">
        <v>327</v>
      </c>
      <c r="C86" s="274" t="s">
        <v>328</v>
      </c>
      <c r="D86" s="275" t="s">
        <v>326</v>
      </c>
      <c r="E86" s="259" t="s">
        <v>373</v>
      </c>
      <c r="F86" s="259" t="s">
        <v>172</v>
      </c>
      <c r="G86" s="260" t="s">
        <v>17</v>
      </c>
      <c r="H86" s="248">
        <f>'HK1'!J85</f>
        <v>6</v>
      </c>
      <c r="I86" s="230">
        <f>'HK1'!M85</f>
        <v>5</v>
      </c>
      <c r="J86" s="230">
        <f>'HK1'!P85</f>
        <v>4</v>
      </c>
      <c r="K86" s="230">
        <f>'HK1'!S85</f>
        <v>5</v>
      </c>
      <c r="L86" s="230">
        <f>'HK1'!V85</f>
        <v>5</v>
      </c>
      <c r="M86" s="230">
        <f>'HK1'!Y85</f>
        <v>7</v>
      </c>
      <c r="N86" s="230">
        <f>'HK2'!J85</f>
        <v>0</v>
      </c>
      <c r="O86" s="230">
        <f>'HK2'!M85</f>
        <v>2</v>
      </c>
      <c r="P86" s="230">
        <f>'HK2'!P85</f>
        <v>2</v>
      </c>
      <c r="Q86" s="230">
        <f>'HK2'!S85</f>
        <v>6</v>
      </c>
      <c r="R86" s="230">
        <f>'HK2'!V85</f>
        <v>3</v>
      </c>
      <c r="S86" s="230">
        <f>'HK2'!Y85</f>
        <v>7</v>
      </c>
      <c r="T86" s="254">
        <f>ROUND(SUMPRODUCT(H86:S86,$H$9:$S$9)/SUMIF($H86:$S86,"&lt;&gt;M",H$9:$S$9),2)</f>
        <v>3.74</v>
      </c>
      <c r="U86" s="255" t="str">
        <f t="shared" si="4"/>
        <v>Kém</v>
      </c>
      <c r="V86" s="255">
        <f t="shared" si="11"/>
        <v>5</v>
      </c>
      <c r="W86" s="255">
        <f t="shared" si="12"/>
        <v>21</v>
      </c>
      <c r="X86" s="390" t="str">
        <f t="shared" si="13"/>
        <v>Ngừng học</v>
      </c>
      <c r="Y86" s="256"/>
      <c r="Z86" s="256"/>
      <c r="AA86" s="257"/>
    </row>
    <row r="87" spans="1:27" s="258" customFormat="1" ht="19.5" customHeight="1">
      <c r="A87" s="261">
        <v>78</v>
      </c>
      <c r="B87" s="276" t="s">
        <v>331</v>
      </c>
      <c r="C87" s="277" t="s">
        <v>86</v>
      </c>
      <c r="D87" s="275" t="s">
        <v>330</v>
      </c>
      <c r="E87" s="278" t="s">
        <v>404</v>
      </c>
      <c r="F87" s="279" t="s">
        <v>49</v>
      </c>
      <c r="G87" s="260" t="s">
        <v>17</v>
      </c>
      <c r="H87" s="248">
        <f>'HK1'!J86</f>
        <v>3</v>
      </c>
      <c r="I87" s="230">
        <f>'HK1'!M86</f>
        <v>4</v>
      </c>
      <c r="J87" s="230">
        <f>'HK1'!P86</f>
        <v>3</v>
      </c>
      <c r="K87" s="230">
        <f>'HK1'!S86</f>
        <v>7</v>
      </c>
      <c r="L87" s="230">
        <f>'HK1'!V86</f>
        <v>5</v>
      </c>
      <c r="M87" s="230">
        <f>'HK1'!Y86</f>
        <v>6</v>
      </c>
      <c r="N87" s="230">
        <f>'HK2'!J86</f>
        <v>0</v>
      </c>
      <c r="O87" s="230">
        <f>'HK2'!M86</f>
        <v>6</v>
      </c>
      <c r="P87" s="230">
        <f>'HK2'!P86</f>
        <v>4</v>
      </c>
      <c r="Q87" s="230">
        <f>'HK2'!S86</f>
        <v>6</v>
      </c>
      <c r="R87" s="230">
        <f>'HK2'!V86</f>
        <v>5</v>
      </c>
      <c r="S87" s="230">
        <f>'HK2'!Y86</f>
        <v>5</v>
      </c>
      <c r="T87" s="254">
        <f>ROUND(SUMPRODUCT(H87:S87,$H$9:$S$9)/SUMIF($H87:$S87,"&lt;&gt;M",H$9:$S$9),2)</f>
        <v>4.33</v>
      </c>
      <c r="U87" s="255" t="str">
        <f t="shared" si="4"/>
        <v>Yếu</v>
      </c>
      <c r="V87" s="255">
        <f t="shared" si="11"/>
        <v>5</v>
      </c>
      <c r="W87" s="255">
        <f t="shared" si="12"/>
        <v>20</v>
      </c>
      <c r="X87" s="390" t="str">
        <f t="shared" si="13"/>
        <v>Ngừng học</v>
      </c>
      <c r="Y87" s="256"/>
      <c r="Z87" s="256"/>
      <c r="AA87" s="257"/>
    </row>
    <row r="88" spans="1:27" s="258" customFormat="1" ht="19.5" customHeight="1">
      <c r="A88" s="259">
        <v>79</v>
      </c>
      <c r="B88" s="276" t="s">
        <v>333</v>
      </c>
      <c r="C88" s="277" t="s">
        <v>334</v>
      </c>
      <c r="D88" s="275" t="s">
        <v>332</v>
      </c>
      <c r="E88" s="278" t="s">
        <v>375</v>
      </c>
      <c r="F88" s="279" t="s">
        <v>19</v>
      </c>
      <c r="G88" s="260" t="s">
        <v>17</v>
      </c>
      <c r="H88" s="248">
        <f>'HK1'!J87</f>
        <v>0</v>
      </c>
      <c r="I88" s="230">
        <f>'HK1'!M87</f>
        <v>6</v>
      </c>
      <c r="J88" s="230">
        <f>'HK1'!P87</f>
        <v>1</v>
      </c>
      <c r="K88" s="230">
        <f>'HK1'!S87</f>
        <v>0</v>
      </c>
      <c r="L88" s="230">
        <f>'HK1'!V87</f>
        <v>3</v>
      </c>
      <c r="M88" s="230">
        <f>'HK1'!Y87</f>
        <v>0</v>
      </c>
      <c r="N88" s="230">
        <f>'HK2'!J87</f>
        <v>5</v>
      </c>
      <c r="O88" s="230">
        <f>'HK2'!M87</f>
        <v>3</v>
      </c>
      <c r="P88" s="230">
        <f>'HK2'!P87</f>
        <v>3</v>
      </c>
      <c r="Q88" s="230">
        <f>'HK2'!S87</f>
        <v>8</v>
      </c>
      <c r="R88" s="230">
        <f>'HK2'!V87</f>
        <v>4</v>
      </c>
      <c r="S88" s="230">
        <f>'HK2'!Y87</f>
        <v>0</v>
      </c>
      <c r="T88" s="254">
        <f>ROUND(SUMPRODUCT(H88:S88,$H$9:$S$9)/SUMIF($H88:$S88,"&lt;&gt;M",H$9:$S$9),2)</f>
        <v>3.29</v>
      </c>
      <c r="U88" s="255" t="str">
        <f t="shared" si="4"/>
        <v>Kém</v>
      </c>
      <c r="V88" s="255">
        <f t="shared" si="11"/>
        <v>9</v>
      </c>
      <c r="W88" s="255">
        <f t="shared" si="12"/>
        <v>29</v>
      </c>
      <c r="X88" s="390" t="str">
        <f t="shared" si="13"/>
        <v>Thôi học</v>
      </c>
      <c r="Y88" s="256"/>
      <c r="Z88" s="256"/>
      <c r="AA88" s="257"/>
    </row>
    <row r="89" spans="1:27" s="258" customFormat="1" ht="19.5" customHeight="1">
      <c r="A89" s="261">
        <v>80</v>
      </c>
      <c r="B89" s="276" t="s">
        <v>152</v>
      </c>
      <c r="C89" s="277" t="s">
        <v>132</v>
      </c>
      <c r="D89" s="275" t="s">
        <v>335</v>
      </c>
      <c r="E89" s="278" t="s">
        <v>405</v>
      </c>
      <c r="F89" s="279" t="s">
        <v>318</v>
      </c>
      <c r="G89" s="249" t="s">
        <v>17</v>
      </c>
      <c r="H89" s="248">
        <f>'HK1'!J88</f>
        <v>4</v>
      </c>
      <c r="I89" s="230">
        <f>'HK1'!M88</f>
        <v>6</v>
      </c>
      <c r="J89" s="230">
        <f>'HK1'!P88</f>
        <v>6</v>
      </c>
      <c r="K89" s="230">
        <f>'HK1'!S88</f>
        <v>6</v>
      </c>
      <c r="L89" s="230">
        <f>'HK1'!V88</f>
        <v>5</v>
      </c>
      <c r="M89" s="230">
        <f>'HK1'!Y88</f>
        <v>8</v>
      </c>
      <c r="N89" s="230">
        <f>'HK2'!J88</f>
        <v>5</v>
      </c>
      <c r="O89" s="230">
        <f>'HK2'!M88</f>
        <v>6</v>
      </c>
      <c r="P89" s="230">
        <f>'HK2'!P88</f>
        <v>5</v>
      </c>
      <c r="Q89" s="230">
        <f>'HK2'!S88</f>
        <v>5</v>
      </c>
      <c r="R89" s="230">
        <f>'HK2'!V88</f>
        <v>6</v>
      </c>
      <c r="S89" s="230">
        <f>'HK2'!Y88</f>
        <v>6</v>
      </c>
      <c r="T89" s="254">
        <f>ROUND(SUMPRODUCT(H89:S89,$H$9:$S$9)/SUMIF($H89:$S89,"&lt;&gt;M",H$9:$S$9),2)</f>
        <v>5.38</v>
      </c>
      <c r="U89" s="255" t="str">
        <f t="shared" si="4"/>
        <v>Trung Bình</v>
      </c>
      <c r="V89" s="255">
        <f t="shared" si="11"/>
        <v>1</v>
      </c>
      <c r="W89" s="255">
        <f t="shared" si="12"/>
        <v>4</v>
      </c>
      <c r="X89" s="255" t="str">
        <f t="shared" si="13"/>
        <v>Học tiếp</v>
      </c>
      <c r="Y89" s="256"/>
      <c r="Z89" s="256"/>
      <c r="AA89" s="257"/>
    </row>
    <row r="90" spans="1:27" s="256" customFormat="1" ht="19.5" customHeight="1">
      <c r="A90" s="259">
        <v>81</v>
      </c>
      <c r="B90" s="276" t="s">
        <v>337</v>
      </c>
      <c r="C90" s="277" t="s">
        <v>338</v>
      </c>
      <c r="D90" s="275" t="s">
        <v>336</v>
      </c>
      <c r="E90" s="278" t="s">
        <v>374</v>
      </c>
      <c r="F90" s="279" t="s">
        <v>339</v>
      </c>
      <c r="G90" s="249" t="s">
        <v>17</v>
      </c>
      <c r="H90" s="248">
        <f>'HK1'!J89</f>
        <v>4</v>
      </c>
      <c r="I90" s="230">
        <f>'HK1'!M89</f>
        <v>5</v>
      </c>
      <c r="J90" s="230">
        <f>'HK1'!P89</f>
        <v>3</v>
      </c>
      <c r="K90" s="230">
        <f>'HK1'!S89</f>
        <v>5</v>
      </c>
      <c r="L90" s="230">
        <f>'HK1'!V89</f>
        <v>4</v>
      </c>
      <c r="M90" s="230">
        <f>'HK1'!Y89</f>
        <v>7</v>
      </c>
      <c r="N90" s="230">
        <f>'HK2'!J89</f>
        <v>3</v>
      </c>
      <c r="O90" s="230">
        <f>'HK2'!M89</f>
        <v>0</v>
      </c>
      <c r="P90" s="230">
        <f>'HK2'!P89</f>
        <v>4</v>
      </c>
      <c r="Q90" s="230">
        <f>'HK2'!S89</f>
        <v>5</v>
      </c>
      <c r="R90" s="230">
        <f>'HK2'!V89</f>
        <v>5</v>
      </c>
      <c r="S90" s="230">
        <f>'HK2'!Y89</f>
        <v>0</v>
      </c>
      <c r="T90" s="254">
        <f>ROUND(SUMPRODUCT(H90:S90,$H$9:$S$9)/SUMIF($H90:$S90,"&lt;&gt;M",H$9:$S$9),2)</f>
        <v>3.69</v>
      </c>
      <c r="U90" s="255" t="str">
        <f t="shared" si="4"/>
        <v>Kém</v>
      </c>
      <c r="V90" s="255">
        <f t="shared" si="11"/>
        <v>7</v>
      </c>
      <c r="W90" s="255">
        <f t="shared" si="12"/>
        <v>26</v>
      </c>
      <c r="X90" s="390" t="str">
        <f t="shared" si="13"/>
        <v>Ngừng học</v>
      </c>
      <c r="AA90" s="257"/>
    </row>
    <row r="91" spans="1:27" s="256" customFormat="1" ht="19.5" customHeight="1">
      <c r="A91" s="261">
        <v>82</v>
      </c>
      <c r="B91" s="276" t="s">
        <v>341</v>
      </c>
      <c r="C91" s="277" t="s">
        <v>297</v>
      </c>
      <c r="D91" s="275" t="s">
        <v>340</v>
      </c>
      <c r="E91" s="278" t="s">
        <v>406</v>
      </c>
      <c r="F91" s="279" t="s">
        <v>150</v>
      </c>
      <c r="G91" s="249" t="s">
        <v>17</v>
      </c>
      <c r="H91" s="248">
        <f>'HK1'!J90</f>
        <v>6</v>
      </c>
      <c r="I91" s="230">
        <f>'HK1'!M90</f>
        <v>6</v>
      </c>
      <c r="J91" s="230">
        <f>'HK1'!P90</f>
        <v>7</v>
      </c>
      <c r="K91" s="230">
        <f>'HK1'!S90</f>
        <v>5</v>
      </c>
      <c r="L91" s="230">
        <f>'HK1'!V90</f>
        <v>5</v>
      </c>
      <c r="M91" s="230">
        <f>'HK1'!Y90</f>
        <v>6</v>
      </c>
      <c r="N91" s="230">
        <f>'HK2'!J90</f>
        <v>0</v>
      </c>
      <c r="O91" s="230">
        <f>'HK2'!M90</f>
        <v>6</v>
      </c>
      <c r="P91" s="230">
        <f>'HK2'!P90</f>
        <v>3</v>
      </c>
      <c r="Q91" s="230">
        <f>'HK2'!S90</f>
        <v>8</v>
      </c>
      <c r="R91" s="230">
        <f>'HK2'!V90</f>
        <v>5</v>
      </c>
      <c r="S91" s="230">
        <f>'HK2'!Y90</f>
        <v>7</v>
      </c>
      <c r="T91" s="254">
        <f>ROUND(SUMPRODUCT(H91:S91,$H$9:$S$9)/SUMIF($H91:$S91,"&lt;&gt;M",H$9:$S$9),2)</f>
        <v>5.05</v>
      </c>
      <c r="U91" s="255" t="str">
        <f t="shared" si="4"/>
        <v>Trung Bình</v>
      </c>
      <c r="V91" s="255">
        <f t="shared" si="11"/>
        <v>2</v>
      </c>
      <c r="W91" s="255">
        <f t="shared" si="12"/>
        <v>9</v>
      </c>
      <c r="X91" s="255" t="str">
        <f t="shared" si="13"/>
        <v>Học tiếp</v>
      </c>
      <c r="AA91" s="257"/>
    </row>
    <row r="92" spans="1:27" s="256" customFormat="1" ht="19.5" customHeight="1">
      <c r="A92" s="262">
        <v>83</v>
      </c>
      <c r="B92" s="280" t="s">
        <v>343</v>
      </c>
      <c r="C92" s="281" t="s">
        <v>309</v>
      </c>
      <c r="D92" s="282" t="s">
        <v>342</v>
      </c>
      <c r="E92" s="283" t="s">
        <v>407</v>
      </c>
      <c r="F92" s="284" t="s">
        <v>200</v>
      </c>
      <c r="G92" s="250" t="s">
        <v>17</v>
      </c>
      <c r="H92" s="251">
        <f>'HK1'!J91</f>
        <v>3</v>
      </c>
      <c r="I92" s="252">
        <f>'HK1'!M91</f>
        <v>5</v>
      </c>
      <c r="J92" s="252">
        <f>'HK1'!P91</f>
        <v>5</v>
      </c>
      <c r="K92" s="252">
        <f>'HK1'!S91</f>
        <v>5</v>
      </c>
      <c r="L92" s="252">
        <f>'HK1'!V91</f>
        <v>3</v>
      </c>
      <c r="M92" s="252">
        <f>'HK1'!Y91</f>
        <v>7</v>
      </c>
      <c r="N92" s="252">
        <f>'HK2'!J91</f>
        <v>6</v>
      </c>
      <c r="O92" s="252">
        <f>'HK2'!M91</f>
        <v>6</v>
      </c>
      <c r="P92" s="252">
        <f>'HK2'!P91</f>
        <v>4</v>
      </c>
      <c r="Q92" s="252">
        <f>'HK2'!S91</f>
        <v>4</v>
      </c>
      <c r="R92" s="252">
        <f>'HK2'!V91</f>
        <v>5</v>
      </c>
      <c r="S92" s="252">
        <f>'HK2'!Y91</f>
        <v>6</v>
      </c>
      <c r="T92" s="263">
        <f>ROUND(SUMPRODUCT(H92:S92,$H$9:$S$9)/SUMIF($H92:$S92,"&lt;&gt;M",H$9:$S$9),2)</f>
        <v>4.64</v>
      </c>
      <c r="U92" s="262" t="str">
        <f t="shared" si="4"/>
        <v>Yếu</v>
      </c>
      <c r="V92" s="262">
        <f t="shared" si="11"/>
        <v>4</v>
      </c>
      <c r="W92" s="262">
        <f t="shared" si="12"/>
        <v>17</v>
      </c>
      <c r="X92" s="391" t="str">
        <f t="shared" si="13"/>
        <v>Ngừng học</v>
      </c>
      <c r="AA92" s="257"/>
    </row>
    <row r="94" spans="1:35" s="231" customFormat="1" ht="27.75" customHeight="1">
      <c r="A94" s="322"/>
      <c r="B94" s="323"/>
      <c r="C94" s="323"/>
      <c r="D94" s="324"/>
      <c r="E94" s="325"/>
      <c r="F94" s="324"/>
      <c r="G94" s="324"/>
      <c r="H94" s="374"/>
      <c r="I94" s="375"/>
      <c r="J94" s="375"/>
      <c r="K94" s="375"/>
      <c r="L94" s="375"/>
      <c r="M94" s="375"/>
      <c r="N94" s="375"/>
      <c r="O94" s="375"/>
      <c r="Q94" s="375"/>
      <c r="S94" s="376" t="s">
        <v>412</v>
      </c>
      <c r="T94" s="377"/>
      <c r="V94" s="378"/>
      <c r="W94" s="378"/>
      <c r="X94" s="378"/>
      <c r="Z94" s="232"/>
      <c r="AA94" s="193"/>
      <c r="AB94" s="193"/>
      <c r="AC94" s="232"/>
      <c r="AD94" s="232"/>
      <c r="AE94" s="232"/>
      <c r="AF94" s="232"/>
      <c r="AG94" s="232"/>
      <c r="AH94" s="232"/>
      <c r="AI94" s="232"/>
    </row>
    <row r="95" spans="1:35" s="231" customFormat="1" ht="15" customHeight="1">
      <c r="A95" s="322"/>
      <c r="B95" s="323"/>
      <c r="D95" s="379"/>
      <c r="E95" s="380"/>
      <c r="F95" s="381"/>
      <c r="G95" s="380"/>
      <c r="H95" s="382"/>
      <c r="I95" s="375"/>
      <c r="J95" s="375"/>
      <c r="K95" s="375"/>
      <c r="L95" s="375"/>
      <c r="M95" s="375"/>
      <c r="N95" s="375"/>
      <c r="O95" s="375"/>
      <c r="Q95" s="375"/>
      <c r="S95" s="378" t="s">
        <v>413</v>
      </c>
      <c r="T95" s="377"/>
      <c r="V95" s="378"/>
      <c r="W95" s="378"/>
      <c r="X95" s="378"/>
      <c r="Z95" s="232"/>
      <c r="AA95" s="193"/>
      <c r="AB95" s="193"/>
      <c r="AC95" s="232"/>
      <c r="AD95" s="232"/>
      <c r="AE95" s="232"/>
      <c r="AF95" s="232"/>
      <c r="AG95" s="232"/>
      <c r="AH95" s="232"/>
      <c r="AI95" s="232"/>
    </row>
    <row r="96" spans="1:35" s="231" customFormat="1" ht="15" customHeight="1">
      <c r="A96" s="322"/>
      <c r="B96" s="383" t="s">
        <v>414</v>
      </c>
      <c r="E96" s="322"/>
      <c r="F96" s="384"/>
      <c r="G96" s="322"/>
      <c r="H96" s="385"/>
      <c r="I96" s="375"/>
      <c r="J96" s="375"/>
      <c r="K96" s="375"/>
      <c r="L96" s="375"/>
      <c r="M96" s="375"/>
      <c r="N96" s="375"/>
      <c r="O96" s="375"/>
      <c r="Q96" s="375"/>
      <c r="S96" s="378"/>
      <c r="T96" s="377"/>
      <c r="V96" s="378"/>
      <c r="W96" s="378"/>
      <c r="X96" s="378"/>
      <c r="Z96" s="232"/>
      <c r="AA96" s="193"/>
      <c r="AB96" s="193"/>
      <c r="AC96" s="232"/>
      <c r="AD96" s="232"/>
      <c r="AE96" s="232"/>
      <c r="AF96" s="232"/>
      <c r="AG96" s="232"/>
      <c r="AH96" s="232"/>
      <c r="AI96" s="232"/>
    </row>
    <row r="97" spans="1:35" s="231" customFormat="1" ht="15.75">
      <c r="A97" s="322"/>
      <c r="D97" s="376"/>
      <c r="E97" s="322"/>
      <c r="F97" s="384"/>
      <c r="G97" s="322"/>
      <c r="H97" s="385"/>
      <c r="I97" s="375"/>
      <c r="J97" s="375"/>
      <c r="K97" s="375"/>
      <c r="L97" s="375"/>
      <c r="M97" s="375"/>
      <c r="N97" s="375"/>
      <c r="O97" s="375"/>
      <c r="Q97" s="375"/>
      <c r="S97" s="378"/>
      <c r="T97" s="377"/>
      <c r="V97" s="378"/>
      <c r="W97" s="378"/>
      <c r="X97" s="378"/>
      <c r="Z97" s="232"/>
      <c r="AA97" s="193"/>
      <c r="AB97" s="193"/>
      <c r="AC97" s="232"/>
      <c r="AD97" s="232"/>
      <c r="AE97" s="232"/>
      <c r="AF97" s="232"/>
      <c r="AG97" s="232"/>
      <c r="AH97" s="232"/>
      <c r="AI97" s="232"/>
    </row>
    <row r="98" spans="1:35" s="231" customFormat="1" ht="22.5" customHeight="1">
      <c r="A98" s="322"/>
      <c r="C98" s="378"/>
      <c r="D98" s="378"/>
      <c r="E98" s="322"/>
      <c r="F98" s="384"/>
      <c r="G98" s="322"/>
      <c r="H98" s="385"/>
      <c r="I98" s="375"/>
      <c r="J98" s="375"/>
      <c r="K98" s="375"/>
      <c r="L98" s="375"/>
      <c r="M98" s="375"/>
      <c r="N98" s="375"/>
      <c r="O98" s="375"/>
      <c r="Q98" s="375"/>
      <c r="S98" s="386"/>
      <c r="T98" s="377"/>
      <c r="V98" s="378"/>
      <c r="W98" s="378"/>
      <c r="X98" s="378"/>
      <c r="Z98" s="232"/>
      <c r="AA98" s="193"/>
      <c r="AB98" s="193"/>
      <c r="AC98" s="232"/>
      <c r="AD98" s="232"/>
      <c r="AE98" s="232"/>
      <c r="AF98" s="232"/>
      <c r="AG98" s="232"/>
      <c r="AH98" s="232"/>
      <c r="AI98" s="232"/>
    </row>
    <row r="99" spans="1:35" s="231" customFormat="1" ht="15.75">
      <c r="A99" s="387" t="s">
        <v>410</v>
      </c>
      <c r="C99" s="387"/>
      <c r="D99" s="388"/>
      <c r="E99" s="322"/>
      <c r="F99" s="384"/>
      <c r="G99" s="322"/>
      <c r="H99" s="385"/>
      <c r="I99" s="375"/>
      <c r="J99" s="375"/>
      <c r="K99" s="375"/>
      <c r="L99" s="375"/>
      <c r="M99" s="375"/>
      <c r="N99" s="375"/>
      <c r="O99" s="375"/>
      <c r="Q99" s="375"/>
      <c r="S99" s="378" t="s">
        <v>366</v>
      </c>
      <c r="T99" s="377"/>
      <c r="V99" s="386"/>
      <c r="W99" s="386"/>
      <c r="X99" s="389"/>
      <c r="Z99" s="232"/>
      <c r="AA99" s="193"/>
      <c r="AB99" s="193"/>
      <c r="AC99" s="232"/>
      <c r="AD99" s="232"/>
      <c r="AE99" s="232"/>
      <c r="AF99" s="232"/>
      <c r="AG99" s="232"/>
      <c r="AH99" s="232"/>
      <c r="AI99" s="232"/>
    </row>
  </sheetData>
  <sheetProtection/>
  <mergeCells count="3">
    <mergeCell ref="A5:X5"/>
    <mergeCell ref="A6:X6"/>
    <mergeCell ref="A9:G9"/>
  </mergeCells>
  <printOptions/>
  <pageMargins left="0.47244094488189" right="0.19" top="0.37" bottom="0.35" header="0.17" footer="0.2362204724409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HOAN-MY 08354052602 (03)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pc01</cp:lastModifiedBy>
  <cp:lastPrinted>2012-08-19T13:35:37Z</cp:lastPrinted>
  <dcterms:created xsi:type="dcterms:W3CDTF">2012-03-06T08:52:16Z</dcterms:created>
  <dcterms:modified xsi:type="dcterms:W3CDTF">2012-08-21T06:52:25Z</dcterms:modified>
  <cp:category/>
  <cp:version/>
  <cp:contentType/>
  <cp:contentStatus/>
</cp:coreProperties>
</file>